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. FINANCIJE JU\PRORAČUN 2025\GODIŠNJE IZVRŠENJE FP ZA 2025\"/>
    </mc:Choice>
  </mc:AlternateContent>
  <xr:revisionPtr revIDLastSave="0" documentId="13_ncr:1_{4A397619-BA0E-4687-9188-FDF7EB8A7D83}" xr6:coauthVersionLast="47" xr6:coauthVersionMax="47" xr10:uidLastSave="{00000000-0000-0000-0000-000000000000}"/>
  <bookViews>
    <workbookView xWindow="-120" yWindow="-120" windowWidth="29040" windowHeight="15720" tabRatio="797" activeTab="6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Tablica 5." sheetId="8" r:id="rId6"/>
    <sheet name="Posebni dio-Tablica 6." sheetId="11" r:id="rId7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6">'Posebni dio-Tablica 6.'!$9:$9</definedName>
    <definedName name="_xlnm.Print_Titles" localSheetId="3">'R -Tablica 3.'!$3:$4</definedName>
    <definedName name="_xlnm.Print_Area" localSheetId="1">'P i R -Tablica 1.'!$A$1:$G$209</definedName>
    <definedName name="_xlnm.Print_Area" localSheetId="2">'P i R -Tablica 2.'!$A$1:$G$46</definedName>
    <definedName name="_xlnm.Print_Area" localSheetId="3">'R -Tablica 3.'!$A$1:$G$38</definedName>
    <definedName name="_xlnm.Print_Area" localSheetId="5">'Rač fin-Tablica 5.'!$A$1:$G$25</definedName>
    <definedName name="_xlnm.Print_Area" localSheetId="0">'Sažetak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1" l="1"/>
  <c r="E29" i="11"/>
  <c r="C28" i="12"/>
  <c r="D28" i="12"/>
  <c r="E28" i="12"/>
  <c r="C27" i="12"/>
  <c r="D27" i="12"/>
  <c r="E27" i="12"/>
  <c r="C19" i="12"/>
  <c r="D19" i="12"/>
  <c r="E19" i="12"/>
  <c r="C18" i="12"/>
  <c r="D18" i="12"/>
  <c r="E18" i="12"/>
  <c r="C17" i="12"/>
  <c r="D17" i="12"/>
  <c r="E17" i="12"/>
  <c r="C16" i="12"/>
  <c r="D16" i="12"/>
  <c r="E16" i="12"/>
  <c r="B19" i="12"/>
  <c r="B18" i="12"/>
  <c r="B17" i="12"/>
  <c r="B16" i="12"/>
  <c r="C18" i="11"/>
  <c r="B18" i="11"/>
  <c r="C159" i="11"/>
  <c r="C158" i="11" s="1"/>
  <c r="D159" i="11"/>
  <c r="B159" i="11"/>
  <c r="B158" i="11" s="1"/>
  <c r="C139" i="11"/>
  <c r="C19" i="11" s="1"/>
  <c r="D139" i="11"/>
  <c r="D19" i="11" s="1"/>
  <c r="B139" i="11"/>
  <c r="B19" i="11" s="1"/>
  <c r="D137" i="11"/>
  <c r="E137" i="11" s="1"/>
  <c r="D134" i="11"/>
  <c r="D132" i="11"/>
  <c r="E132" i="11" s="1"/>
  <c r="C131" i="11"/>
  <c r="B131" i="11"/>
  <c r="D129" i="11"/>
  <c r="D127" i="11"/>
  <c r="E127" i="11" s="1"/>
  <c r="D125" i="11"/>
  <c r="C124" i="11"/>
  <c r="C122" i="11"/>
  <c r="D122" i="11"/>
  <c r="B122" i="11"/>
  <c r="B124" i="11"/>
  <c r="E129" i="11"/>
  <c r="E134" i="11"/>
  <c r="E140" i="11"/>
  <c r="E141" i="11"/>
  <c r="E143" i="11"/>
  <c r="E145" i="11"/>
  <c r="E147" i="11"/>
  <c r="E148" i="11"/>
  <c r="E151" i="11"/>
  <c r="E152" i="11"/>
  <c r="E156" i="11"/>
  <c r="E123" i="11"/>
  <c r="B106" i="11"/>
  <c r="B105" i="11" s="1"/>
  <c r="C106" i="11"/>
  <c r="D120" i="11"/>
  <c r="D119" i="11" s="1"/>
  <c r="E119" i="11" s="1"/>
  <c r="D116" i="11"/>
  <c r="E116" i="11" s="1"/>
  <c r="D112" i="11"/>
  <c r="D111" i="11" s="1"/>
  <c r="E111" i="11" s="1"/>
  <c r="C105" i="11"/>
  <c r="D108" i="11"/>
  <c r="D107" i="11" s="1"/>
  <c r="D102" i="11"/>
  <c r="D95" i="11"/>
  <c r="D91" i="11"/>
  <c r="D86" i="11"/>
  <c r="D35" i="11"/>
  <c r="D39" i="11"/>
  <c r="D43" i="11"/>
  <c r="D53" i="11"/>
  <c r="D61" i="11"/>
  <c r="D60" i="11" s="1"/>
  <c r="D64" i="11"/>
  <c r="D66" i="11"/>
  <c r="D71" i="11"/>
  <c r="D75" i="11"/>
  <c r="D79" i="11"/>
  <c r="D81" i="11"/>
  <c r="C60" i="11"/>
  <c r="B60" i="11"/>
  <c r="D27" i="11"/>
  <c r="D25" i="11"/>
  <c r="C24" i="11"/>
  <c r="C23" i="11" s="1"/>
  <c r="B24" i="11"/>
  <c r="B23" i="11" s="1"/>
  <c r="D124" i="11" l="1"/>
  <c r="E124" i="11" s="1"/>
  <c r="E159" i="11"/>
  <c r="E139" i="11"/>
  <c r="D158" i="11"/>
  <c r="E125" i="11"/>
  <c r="D131" i="11"/>
  <c r="E131" i="11" s="1"/>
  <c r="D106" i="11"/>
  <c r="E108" i="11"/>
  <c r="D115" i="11"/>
  <c r="E120" i="11"/>
  <c r="E112" i="11"/>
  <c r="D98" i="1"/>
  <c r="C98" i="1"/>
  <c r="E118" i="1"/>
  <c r="B15" i="1"/>
  <c r="B12" i="1"/>
  <c r="B11" i="1" s="1"/>
  <c r="B22" i="1"/>
  <c r="D114" i="11" l="1"/>
  <c r="E115" i="11"/>
  <c r="D71" i="1"/>
  <c r="C71" i="1"/>
  <c r="C11" i="1"/>
  <c r="B19" i="1"/>
  <c r="E19" i="1"/>
  <c r="E157" i="1"/>
  <c r="E15" i="1"/>
  <c r="E28" i="1"/>
  <c r="E36" i="12"/>
  <c r="E106" i="11"/>
  <c r="E102" i="11"/>
  <c r="E95" i="11"/>
  <c r="E91" i="11"/>
  <c r="E86" i="11"/>
  <c r="E81" i="11"/>
  <c r="E79" i="11"/>
  <c r="E75" i="11"/>
  <c r="E71" i="11"/>
  <c r="E69" i="11"/>
  <c r="E66" i="11"/>
  <c r="E64" i="11"/>
  <c r="E61" i="11"/>
  <c r="E53" i="11"/>
  <c r="E43" i="11"/>
  <c r="E39" i="11"/>
  <c r="E35" i="11"/>
  <c r="E27" i="11"/>
  <c r="E25" i="11"/>
  <c r="D101" i="11"/>
  <c r="C101" i="11"/>
  <c r="C100" i="11" s="1"/>
  <c r="C99" i="11" s="1"/>
  <c r="B101" i="11"/>
  <c r="B100" i="11" s="1"/>
  <c r="B99" i="11" s="1"/>
  <c r="D90" i="11"/>
  <c r="C90" i="11"/>
  <c r="B90" i="11"/>
  <c r="C83" i="11"/>
  <c r="B83" i="11"/>
  <c r="D85" i="11"/>
  <c r="D84" i="11" s="1"/>
  <c r="E84" i="11" s="1"/>
  <c r="C85" i="11"/>
  <c r="B85" i="11"/>
  <c r="D78" i="11"/>
  <c r="D77" i="11" s="1"/>
  <c r="C78" i="11"/>
  <c r="B78" i="11"/>
  <c r="D70" i="11"/>
  <c r="C70" i="11"/>
  <c r="B70" i="11"/>
  <c r="D74" i="11"/>
  <c r="D73" i="11" s="1"/>
  <c r="D18" i="11" s="1"/>
  <c r="C74" i="11"/>
  <c r="B74" i="11"/>
  <c r="D68" i="11"/>
  <c r="C68" i="11"/>
  <c r="B68" i="11"/>
  <c r="D63" i="11"/>
  <c r="C63" i="11"/>
  <c r="B63" i="11"/>
  <c r="D34" i="11"/>
  <c r="C34" i="11"/>
  <c r="B34" i="11"/>
  <c r="C22" i="11"/>
  <c r="B22" i="11"/>
  <c r="D24" i="11"/>
  <c r="E159" i="1"/>
  <c r="B157" i="1"/>
  <c r="B159" i="1"/>
  <c r="B156" i="1" s="1"/>
  <c r="B137" i="1"/>
  <c r="C9" i="11"/>
  <c r="D9" i="11"/>
  <c r="B9" i="11"/>
  <c r="C3" i="8"/>
  <c r="D3" i="8"/>
  <c r="E3" i="8"/>
  <c r="B3" i="8"/>
  <c r="C5" i="2"/>
  <c r="D5" i="2"/>
  <c r="E5" i="2"/>
  <c r="B5" i="2"/>
  <c r="C3" i="4"/>
  <c r="D3" i="4"/>
  <c r="E3" i="4"/>
  <c r="B3" i="4"/>
  <c r="C4" i="3"/>
  <c r="D4" i="3"/>
  <c r="E4" i="3"/>
  <c r="B4" i="3"/>
  <c r="C9" i="1"/>
  <c r="D9" i="1"/>
  <c r="E9" i="1"/>
  <c r="B9" i="1"/>
  <c r="G21" i="8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4" i="3"/>
  <c r="F44" i="3"/>
  <c r="G42" i="3"/>
  <c r="F42" i="3"/>
  <c r="G41" i="3"/>
  <c r="F41" i="3"/>
  <c r="G39" i="3"/>
  <c r="F39" i="3"/>
  <c r="G37" i="3"/>
  <c r="F37" i="3"/>
  <c r="G36" i="3"/>
  <c r="F36" i="3"/>
  <c r="G34" i="3"/>
  <c r="F34" i="3"/>
  <c r="G33" i="3"/>
  <c r="F33" i="3"/>
  <c r="G31" i="3"/>
  <c r="F31" i="3"/>
  <c r="G29" i="3"/>
  <c r="F29" i="3"/>
  <c r="G21" i="3"/>
  <c r="F21" i="3"/>
  <c r="G20" i="3"/>
  <c r="F20" i="3"/>
  <c r="G18" i="3"/>
  <c r="F18" i="3"/>
  <c r="G16" i="3"/>
  <c r="F16" i="3"/>
  <c r="G15" i="3"/>
  <c r="F15" i="3"/>
  <c r="G13" i="3"/>
  <c r="F13" i="3"/>
  <c r="G12" i="3"/>
  <c r="F12" i="3"/>
  <c r="G10" i="3"/>
  <c r="F10" i="3"/>
  <c r="G8" i="3"/>
  <c r="F8" i="3"/>
  <c r="G207" i="1"/>
  <c r="F207" i="1"/>
  <c r="G205" i="1"/>
  <c r="F205" i="1"/>
  <c r="G201" i="1"/>
  <c r="F201" i="1"/>
  <c r="G199" i="1"/>
  <c r="F199" i="1"/>
  <c r="G197" i="1"/>
  <c r="F197" i="1"/>
  <c r="G196" i="1"/>
  <c r="F196" i="1"/>
  <c r="G194" i="1"/>
  <c r="F194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4" i="1"/>
  <c r="F184" i="1"/>
  <c r="G183" i="1"/>
  <c r="F183" i="1"/>
  <c r="G182" i="1"/>
  <c r="F182" i="1"/>
  <c r="G178" i="1"/>
  <c r="F178" i="1"/>
  <c r="G177" i="1"/>
  <c r="F177" i="1"/>
  <c r="G171" i="1"/>
  <c r="F171" i="1"/>
  <c r="G169" i="1"/>
  <c r="F169" i="1"/>
  <c r="G168" i="1"/>
  <c r="F168" i="1"/>
  <c r="G164" i="1"/>
  <c r="F164" i="1"/>
  <c r="G163" i="1"/>
  <c r="F163" i="1"/>
  <c r="G158" i="1"/>
  <c r="F158" i="1"/>
  <c r="G154" i="1"/>
  <c r="F154" i="1"/>
  <c r="G153" i="1"/>
  <c r="F153" i="1"/>
  <c r="G152" i="1"/>
  <c r="F152" i="1"/>
  <c r="G151" i="1"/>
  <c r="F151" i="1"/>
  <c r="G149" i="1"/>
  <c r="F149" i="1"/>
  <c r="G148" i="1"/>
  <c r="F148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6" i="1"/>
  <c r="F136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7" i="1"/>
  <c r="F117" i="1"/>
  <c r="G116" i="1"/>
  <c r="F116" i="1"/>
  <c r="G115" i="1"/>
  <c r="F115" i="1"/>
  <c r="G114" i="1"/>
  <c r="F114" i="1"/>
  <c r="G110" i="1"/>
  <c r="F110" i="1"/>
  <c r="G109" i="1"/>
  <c r="F109" i="1"/>
  <c r="G108" i="1"/>
  <c r="F108" i="1"/>
  <c r="G106" i="1"/>
  <c r="F106" i="1"/>
  <c r="G104" i="1"/>
  <c r="F104" i="1"/>
  <c r="G103" i="1"/>
  <c r="F103" i="1"/>
  <c r="G102" i="1"/>
  <c r="F102" i="1"/>
  <c r="G101" i="1"/>
  <c r="F101" i="1"/>
  <c r="G80" i="1"/>
  <c r="F80" i="1"/>
  <c r="G78" i="1"/>
  <c r="F78" i="1"/>
  <c r="G77" i="1"/>
  <c r="F77" i="1"/>
  <c r="G76" i="1"/>
  <c r="F76" i="1"/>
  <c r="G74" i="1"/>
  <c r="F74" i="1"/>
  <c r="G67" i="1"/>
  <c r="F67" i="1"/>
  <c r="G63" i="1"/>
  <c r="F63" i="1"/>
  <c r="G60" i="1"/>
  <c r="F60" i="1"/>
  <c r="G59" i="1"/>
  <c r="F59" i="1"/>
  <c r="G58" i="1"/>
  <c r="F58" i="1"/>
  <c r="G54" i="1"/>
  <c r="F54" i="1"/>
  <c r="G53" i="1"/>
  <c r="F53" i="1"/>
  <c r="G51" i="1"/>
  <c r="F51" i="1"/>
  <c r="G50" i="1"/>
  <c r="F50" i="1"/>
  <c r="G46" i="1"/>
  <c r="F46" i="1"/>
  <c r="G42" i="1"/>
  <c r="F42" i="1"/>
  <c r="G41" i="1"/>
  <c r="F41" i="1"/>
  <c r="G40" i="1"/>
  <c r="F40" i="1"/>
  <c r="G39" i="1"/>
  <c r="F39" i="1"/>
  <c r="G35" i="1"/>
  <c r="F35" i="1"/>
  <c r="G34" i="1"/>
  <c r="F34" i="1"/>
  <c r="G33" i="1"/>
  <c r="F33" i="1"/>
  <c r="G32" i="1"/>
  <c r="F32" i="1"/>
  <c r="G30" i="1"/>
  <c r="F30" i="1"/>
  <c r="G29" i="1"/>
  <c r="F29" i="1"/>
  <c r="G27" i="1"/>
  <c r="F27" i="1"/>
  <c r="G26" i="1"/>
  <c r="F26" i="1"/>
  <c r="G24" i="1"/>
  <c r="F24" i="1"/>
  <c r="G23" i="1"/>
  <c r="F23" i="1"/>
  <c r="G21" i="1"/>
  <c r="F21" i="1"/>
  <c r="G18" i="1"/>
  <c r="F18" i="1"/>
  <c r="G17" i="1"/>
  <c r="F17" i="1"/>
  <c r="G16" i="1"/>
  <c r="F16" i="1"/>
  <c r="G14" i="1"/>
  <c r="F14" i="1"/>
  <c r="E77" i="11" l="1"/>
  <c r="E114" i="11"/>
  <c r="D105" i="11"/>
  <c r="E105" i="11" s="1"/>
  <c r="B89" i="11"/>
  <c r="B20" i="11" s="1"/>
  <c r="B88" i="11"/>
  <c r="C88" i="11"/>
  <c r="C89" i="11"/>
  <c r="C20" i="11" s="1"/>
  <c r="D89" i="11"/>
  <c r="D20" i="11" s="1"/>
  <c r="D88" i="11"/>
  <c r="E73" i="11"/>
  <c r="D83" i="11"/>
  <c r="E83" i="11" s="1"/>
  <c r="E90" i="11"/>
  <c r="E63" i="11"/>
  <c r="E70" i="11"/>
  <c r="E85" i="11"/>
  <c r="E107" i="11"/>
  <c r="E78" i="11"/>
  <c r="E18" i="11"/>
  <c r="D33" i="11"/>
  <c r="D32" i="11" s="1"/>
  <c r="E68" i="11"/>
  <c r="E101" i="11"/>
  <c r="E24" i="11"/>
  <c r="D23" i="11"/>
  <c r="B33" i="11"/>
  <c r="B17" i="11" s="1"/>
  <c r="E60" i="11"/>
  <c r="C33" i="11"/>
  <c r="C17" i="11" s="1"/>
  <c r="E74" i="11"/>
  <c r="E34" i="11"/>
  <c r="D100" i="11"/>
  <c r="D99" i="11" s="1"/>
  <c r="E156" i="1"/>
  <c r="C6" i="8"/>
  <c r="E6" i="8"/>
  <c r="C8" i="8"/>
  <c r="D8" i="8"/>
  <c r="E8" i="8"/>
  <c r="C10" i="8"/>
  <c r="D10" i="8"/>
  <c r="E10" i="8"/>
  <c r="C17" i="8"/>
  <c r="D17" i="8"/>
  <c r="E17" i="8"/>
  <c r="C19" i="8"/>
  <c r="D19" i="8"/>
  <c r="E19" i="8"/>
  <c r="B19" i="8"/>
  <c r="B17" i="8"/>
  <c r="B23" i="8" s="1"/>
  <c r="B10" i="8"/>
  <c r="B8" i="8"/>
  <c r="B6" i="8"/>
  <c r="C18" i="2"/>
  <c r="D18" i="2"/>
  <c r="E18" i="2"/>
  <c r="C20" i="2"/>
  <c r="D20" i="2"/>
  <c r="E20" i="2"/>
  <c r="B20" i="2"/>
  <c r="B17" i="2" s="1"/>
  <c r="B24" i="2" s="1"/>
  <c r="B18" i="2"/>
  <c r="C9" i="2"/>
  <c r="D9" i="2"/>
  <c r="E9" i="2"/>
  <c r="C11" i="2"/>
  <c r="E11" i="2"/>
  <c r="B11" i="2"/>
  <c r="B9" i="2"/>
  <c r="C6" i="4"/>
  <c r="D6" i="4"/>
  <c r="E6" i="4"/>
  <c r="C12" i="4"/>
  <c r="D12" i="4"/>
  <c r="E12" i="4"/>
  <c r="C17" i="4"/>
  <c r="D17" i="4"/>
  <c r="E17" i="4"/>
  <c r="C24" i="4"/>
  <c r="D24" i="4"/>
  <c r="E24" i="4"/>
  <c r="C32" i="4"/>
  <c r="D32" i="4"/>
  <c r="E32" i="4"/>
  <c r="B32" i="4"/>
  <c r="B24" i="4"/>
  <c r="B17" i="4"/>
  <c r="B12" i="4"/>
  <c r="B6" i="4"/>
  <c r="C28" i="3"/>
  <c r="D28" i="3"/>
  <c r="E28" i="3"/>
  <c r="C30" i="3"/>
  <c r="D30" i="3"/>
  <c r="E30" i="3"/>
  <c r="C32" i="3"/>
  <c r="D32" i="3"/>
  <c r="E32" i="3"/>
  <c r="C35" i="3"/>
  <c r="D35" i="3"/>
  <c r="E35" i="3"/>
  <c r="C38" i="3"/>
  <c r="D38" i="3"/>
  <c r="E38" i="3"/>
  <c r="C40" i="3"/>
  <c r="D40" i="3"/>
  <c r="E40" i="3"/>
  <c r="C43" i="3"/>
  <c r="D43" i="3"/>
  <c r="E43" i="3"/>
  <c r="B43" i="3"/>
  <c r="B40" i="3"/>
  <c r="B38" i="3"/>
  <c r="B35" i="3"/>
  <c r="B32" i="3"/>
  <c r="B30" i="3"/>
  <c r="B28" i="3"/>
  <c r="C7" i="3"/>
  <c r="D7" i="3"/>
  <c r="E7" i="3"/>
  <c r="C9" i="3"/>
  <c r="D9" i="3"/>
  <c r="E9" i="3"/>
  <c r="C11" i="3"/>
  <c r="D11" i="3"/>
  <c r="E11" i="3"/>
  <c r="C14" i="3"/>
  <c r="D14" i="3"/>
  <c r="E14" i="3"/>
  <c r="C17" i="3"/>
  <c r="D17" i="3"/>
  <c r="E17" i="3"/>
  <c r="C19" i="3"/>
  <c r="D19" i="3"/>
  <c r="E19" i="3"/>
  <c r="B19" i="3"/>
  <c r="B17" i="3"/>
  <c r="B14" i="3"/>
  <c r="B11" i="3"/>
  <c r="B9" i="3"/>
  <c r="B7" i="3"/>
  <c r="E13" i="1"/>
  <c r="B13" i="1"/>
  <c r="E22" i="1"/>
  <c r="E25" i="1"/>
  <c r="E31" i="1"/>
  <c r="E38" i="1"/>
  <c r="E45" i="1"/>
  <c r="E49" i="1"/>
  <c r="E52" i="1"/>
  <c r="E57" i="1"/>
  <c r="E62" i="1"/>
  <c r="E66" i="1"/>
  <c r="E73" i="1"/>
  <c r="E75" i="1"/>
  <c r="E79" i="1"/>
  <c r="E100" i="1"/>
  <c r="E105" i="1"/>
  <c r="E107" i="1"/>
  <c r="E113" i="1"/>
  <c r="E125" i="1"/>
  <c r="G125" i="1" s="1"/>
  <c r="E135" i="1"/>
  <c r="E137" i="1"/>
  <c r="G137" i="1" s="1"/>
  <c r="E147" i="1"/>
  <c r="E150" i="1"/>
  <c r="E162" i="1"/>
  <c r="E167" i="1"/>
  <c r="E170" i="1"/>
  <c r="E176" i="1"/>
  <c r="E181" i="1"/>
  <c r="E185" i="1"/>
  <c r="E193" i="1"/>
  <c r="E195" i="1"/>
  <c r="E198" i="1"/>
  <c r="E200" i="1"/>
  <c r="E204" i="1"/>
  <c r="E206" i="1"/>
  <c r="B206" i="1"/>
  <c r="B204" i="1"/>
  <c r="B200" i="1"/>
  <c r="B198" i="1"/>
  <c r="B195" i="1"/>
  <c r="B193" i="1"/>
  <c r="B185" i="1"/>
  <c r="B181" i="1"/>
  <c r="B176" i="1"/>
  <c r="B175" i="1" s="1"/>
  <c r="B170" i="1"/>
  <c r="B167" i="1"/>
  <c r="B162" i="1"/>
  <c r="B161" i="1" s="1"/>
  <c r="B150" i="1"/>
  <c r="B147" i="1"/>
  <c r="B135" i="1"/>
  <c r="B125" i="1"/>
  <c r="B118" i="1"/>
  <c r="B113" i="1"/>
  <c r="B107" i="1"/>
  <c r="B105" i="1"/>
  <c r="B100" i="1"/>
  <c r="B79" i="1"/>
  <c r="B75" i="1"/>
  <c r="B73" i="1"/>
  <c r="B72" i="1"/>
  <c r="B71" i="1" s="1"/>
  <c r="B31" i="1"/>
  <c r="B57" i="1"/>
  <c r="B66" i="1"/>
  <c r="B65" i="1" s="1"/>
  <c r="B62" i="1"/>
  <c r="B52" i="1"/>
  <c r="B49" i="1"/>
  <c r="B45" i="1"/>
  <c r="B44" i="1" s="1"/>
  <c r="B38" i="1"/>
  <c r="B37" i="1" s="1"/>
  <c r="B28" i="1"/>
  <c r="B25" i="1"/>
  <c r="C22" i="12"/>
  <c r="C26" i="12" s="1"/>
  <c r="D22" i="12"/>
  <c r="D26" i="12" s="1"/>
  <c r="E22" i="12"/>
  <c r="E26" i="12" s="1"/>
  <c r="C23" i="12"/>
  <c r="D23" i="12"/>
  <c r="E23" i="12"/>
  <c r="B23" i="12"/>
  <c r="B27" i="12" s="1"/>
  <c r="D17" i="11" l="1"/>
  <c r="E17" i="11" s="1"/>
  <c r="B32" i="11"/>
  <c r="B21" i="11" s="1"/>
  <c r="B104" i="11"/>
  <c r="D104" i="11"/>
  <c r="E88" i="11"/>
  <c r="E89" i="11"/>
  <c r="E158" i="11"/>
  <c r="C32" i="11"/>
  <c r="E33" i="11"/>
  <c r="E23" i="11"/>
  <c r="D22" i="11"/>
  <c r="C104" i="11"/>
  <c r="F137" i="1"/>
  <c r="E100" i="11"/>
  <c r="E20" i="11"/>
  <c r="G13" i="1"/>
  <c r="E12" i="1"/>
  <c r="G12" i="1" s="1"/>
  <c r="B203" i="1"/>
  <c r="G157" i="1"/>
  <c r="F157" i="1"/>
  <c r="G200" i="1"/>
  <c r="F200" i="1"/>
  <c r="F147" i="1"/>
  <c r="G147" i="1"/>
  <c r="G135" i="1"/>
  <c r="F135" i="1"/>
  <c r="E175" i="1"/>
  <c r="F176" i="1"/>
  <c r="G176" i="1"/>
  <c r="G170" i="1"/>
  <c r="F170" i="1"/>
  <c r="G206" i="1"/>
  <c r="F206" i="1"/>
  <c r="F198" i="1"/>
  <c r="G198" i="1"/>
  <c r="F167" i="1"/>
  <c r="G167" i="1"/>
  <c r="F204" i="1"/>
  <c r="G204" i="1"/>
  <c r="G193" i="1"/>
  <c r="F193" i="1"/>
  <c r="F181" i="1"/>
  <c r="G181" i="1"/>
  <c r="G22" i="12"/>
  <c r="F23" i="12"/>
  <c r="G23" i="12"/>
  <c r="G100" i="1"/>
  <c r="F100" i="1"/>
  <c r="G105" i="1"/>
  <c r="F105" i="1"/>
  <c r="G107" i="1"/>
  <c r="F107" i="1"/>
  <c r="G113" i="1"/>
  <c r="F113" i="1"/>
  <c r="F118" i="1"/>
  <c r="G118" i="1"/>
  <c r="F125" i="1"/>
  <c r="B112" i="1"/>
  <c r="G150" i="1"/>
  <c r="F150" i="1"/>
  <c r="E161" i="1"/>
  <c r="F162" i="1"/>
  <c r="G162" i="1"/>
  <c r="F185" i="1"/>
  <c r="G185" i="1"/>
  <c r="G195" i="1"/>
  <c r="F195" i="1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F32" i="4"/>
  <c r="G32" i="4"/>
  <c r="G24" i="4"/>
  <c r="F24" i="4"/>
  <c r="G17" i="4"/>
  <c r="F17" i="4"/>
  <c r="G12" i="4"/>
  <c r="F12" i="4"/>
  <c r="G6" i="4"/>
  <c r="F6" i="4"/>
  <c r="G43" i="3"/>
  <c r="F43" i="3"/>
  <c r="G40" i="3"/>
  <c r="F40" i="3"/>
  <c r="G38" i="3"/>
  <c r="F38" i="3"/>
  <c r="G35" i="3"/>
  <c r="F35" i="3"/>
  <c r="F32" i="3"/>
  <c r="G32" i="3"/>
  <c r="G30" i="3"/>
  <c r="F30" i="3"/>
  <c r="G28" i="3"/>
  <c r="F28" i="3"/>
  <c r="G19" i="3"/>
  <c r="F19" i="3"/>
  <c r="F17" i="3"/>
  <c r="G17" i="3"/>
  <c r="G14" i="3"/>
  <c r="F14" i="3"/>
  <c r="G11" i="3"/>
  <c r="F11" i="3"/>
  <c r="G9" i="3"/>
  <c r="F9" i="3"/>
  <c r="G7" i="3"/>
  <c r="F7" i="3"/>
  <c r="G79" i="1"/>
  <c r="F79" i="1"/>
  <c r="G75" i="1"/>
  <c r="F75" i="1"/>
  <c r="E72" i="1"/>
  <c r="G73" i="1"/>
  <c r="F73" i="1"/>
  <c r="G66" i="1"/>
  <c r="F66" i="1"/>
  <c r="G62" i="1"/>
  <c r="F62" i="1"/>
  <c r="G57" i="1"/>
  <c r="F57" i="1"/>
  <c r="G52" i="1"/>
  <c r="F52" i="1"/>
  <c r="B48" i="1"/>
  <c r="G49" i="1"/>
  <c r="F49" i="1"/>
  <c r="E44" i="1"/>
  <c r="G45" i="1"/>
  <c r="F45" i="1"/>
  <c r="E37" i="1"/>
  <c r="G38" i="1"/>
  <c r="F38" i="1"/>
  <c r="G31" i="1"/>
  <c r="F31" i="1"/>
  <c r="F28" i="1"/>
  <c r="G28" i="1"/>
  <c r="G25" i="1"/>
  <c r="F25" i="1"/>
  <c r="G22" i="1"/>
  <c r="F22" i="1"/>
  <c r="F15" i="1"/>
  <c r="G15" i="1"/>
  <c r="F13" i="1"/>
  <c r="D23" i="8"/>
  <c r="E13" i="8"/>
  <c r="C13" i="8"/>
  <c r="C8" i="2"/>
  <c r="C14" i="2" s="1"/>
  <c r="D8" i="2"/>
  <c r="D14" i="2" s="1"/>
  <c r="B38" i="4"/>
  <c r="E112" i="1"/>
  <c r="G112" i="1" s="1"/>
  <c r="C23" i="8"/>
  <c r="E23" i="8"/>
  <c r="D13" i="8"/>
  <c r="B13" i="8"/>
  <c r="E17" i="2"/>
  <c r="C17" i="2"/>
  <c r="C24" i="2" s="1"/>
  <c r="D17" i="2"/>
  <c r="B8" i="2"/>
  <c r="B22" i="12" s="1"/>
  <c r="C38" i="4"/>
  <c r="E38" i="4"/>
  <c r="D38" i="4"/>
  <c r="D46" i="3"/>
  <c r="B46" i="3"/>
  <c r="C46" i="3"/>
  <c r="E46" i="3"/>
  <c r="D23" i="3"/>
  <c r="B23" i="3"/>
  <c r="C23" i="3"/>
  <c r="E23" i="3"/>
  <c r="E56" i="1"/>
  <c r="B146" i="1"/>
  <c r="B166" i="1"/>
  <c r="B99" i="1"/>
  <c r="E166" i="1"/>
  <c r="E65" i="1"/>
  <c r="E180" i="1"/>
  <c r="E99" i="1"/>
  <c r="E48" i="1"/>
  <c r="E203" i="1"/>
  <c r="E146" i="1"/>
  <c r="D11" i="1"/>
  <c r="D174" i="1"/>
  <c r="C174" i="1"/>
  <c r="B180" i="1"/>
  <c r="B56" i="1"/>
  <c r="C36" i="12"/>
  <c r="F22" i="12" l="1"/>
  <c r="B26" i="12"/>
  <c r="B16" i="11"/>
  <c r="B15" i="11" s="1"/>
  <c r="B13" i="11" s="1"/>
  <c r="B12" i="11" s="1"/>
  <c r="E22" i="11"/>
  <c r="D21" i="11"/>
  <c r="E32" i="11"/>
  <c r="C21" i="11"/>
  <c r="C16" i="11" s="1"/>
  <c r="C15" i="11" s="1"/>
  <c r="C13" i="11" s="1"/>
  <c r="C12" i="11" s="1"/>
  <c r="E19" i="11"/>
  <c r="E104" i="11"/>
  <c r="E122" i="11"/>
  <c r="E99" i="11"/>
  <c r="B174" i="1"/>
  <c r="F175" i="1"/>
  <c r="G175" i="1"/>
  <c r="F166" i="1"/>
  <c r="G166" i="1"/>
  <c r="G203" i="1"/>
  <c r="F203" i="1"/>
  <c r="F156" i="1"/>
  <c r="G156" i="1"/>
  <c r="G99" i="1"/>
  <c r="F99" i="1"/>
  <c r="F112" i="1"/>
  <c r="B98" i="1"/>
  <c r="G146" i="1"/>
  <c r="F146" i="1"/>
  <c r="F161" i="1"/>
  <c r="G161" i="1"/>
  <c r="G180" i="1"/>
  <c r="F180" i="1"/>
  <c r="G23" i="8"/>
  <c r="F23" i="8"/>
  <c r="G13" i="8"/>
  <c r="F13" i="8"/>
  <c r="E24" i="2"/>
  <c r="F17" i="2"/>
  <c r="G17" i="2"/>
  <c r="E14" i="2"/>
  <c r="G8" i="2"/>
  <c r="F8" i="2"/>
  <c r="B14" i="2"/>
  <c r="F38" i="4"/>
  <c r="G38" i="4"/>
  <c r="F46" i="3"/>
  <c r="G46" i="3"/>
  <c r="F23" i="3"/>
  <c r="G23" i="3"/>
  <c r="E71" i="1"/>
  <c r="G72" i="1"/>
  <c r="F72" i="1"/>
  <c r="F65" i="1"/>
  <c r="G65" i="1"/>
  <c r="G56" i="1"/>
  <c r="F56" i="1"/>
  <c r="G48" i="1"/>
  <c r="F48" i="1"/>
  <c r="G44" i="1"/>
  <c r="F44" i="1"/>
  <c r="F37" i="1"/>
  <c r="G37" i="1"/>
  <c r="F12" i="1"/>
  <c r="E98" i="1"/>
  <c r="D24" i="2"/>
  <c r="C209" i="1"/>
  <c r="E174" i="1"/>
  <c r="E11" i="1"/>
  <c r="D209" i="1"/>
  <c r="D36" i="12"/>
  <c r="B36" i="12"/>
  <c r="C24" i="12"/>
  <c r="B24" i="12"/>
  <c r="C20" i="12"/>
  <c r="E21" i="11" l="1"/>
  <c r="D16" i="11"/>
  <c r="G174" i="1"/>
  <c r="F19" i="12"/>
  <c r="F18" i="12"/>
  <c r="F98" i="1"/>
  <c r="G98" i="1"/>
  <c r="F174" i="1"/>
  <c r="G24" i="2"/>
  <c r="F24" i="2"/>
  <c r="G14" i="2"/>
  <c r="F14" i="2"/>
  <c r="G71" i="1"/>
  <c r="F71" i="1"/>
  <c r="G11" i="1"/>
  <c r="E83" i="1"/>
  <c r="G83" i="1" s="1"/>
  <c r="F11" i="1"/>
  <c r="B83" i="1"/>
  <c r="E209" i="1"/>
  <c r="B209" i="1"/>
  <c r="G16" i="12"/>
  <c r="D20" i="12"/>
  <c r="C38" i="12"/>
  <c r="D24" i="12"/>
  <c r="E24" i="12"/>
  <c r="E16" i="11" l="1"/>
  <c r="D15" i="11"/>
  <c r="G18" i="12"/>
  <c r="F209" i="1"/>
  <c r="G19" i="12"/>
  <c r="F27" i="12"/>
  <c r="G209" i="1"/>
  <c r="G17" i="12"/>
  <c r="F17" i="12"/>
  <c r="B20" i="12"/>
  <c r="F16" i="12"/>
  <c r="F83" i="1"/>
  <c r="B28" i="12"/>
  <c r="B38" i="12" s="1"/>
  <c r="F26" i="12"/>
  <c r="E20" i="12"/>
  <c r="D38" i="12"/>
  <c r="E15" i="11" l="1"/>
  <c r="D12" i="11"/>
  <c r="E13" i="11"/>
  <c r="D13" i="11"/>
  <c r="E12" i="11" s="1"/>
  <c r="G27" i="12"/>
  <c r="E38" i="12"/>
  <c r="G26" i="12"/>
</calcChain>
</file>

<file path=xl/sharedStrings.xml><?xml version="1.0" encoding="utf-8"?>
<sst xmlns="http://schemas.openxmlformats.org/spreadsheetml/2006/main" count="520" uniqueCount="365">
  <si>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</si>
  <si>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</si>
  <si>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</si>
  <si>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</si>
  <si>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</si>
  <si>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</si>
  <si>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</si>
  <si>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</si>
  <si>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</si>
  <si>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</si>
  <si>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</si>
  <si>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</si>
  <si>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</si>
  <si>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</si>
  <si>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</si>
  <si>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</si>
  <si>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</si>
  <si>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</si>
  <si>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</si>
  <si>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</si>
  <si>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</si>
  <si>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</si>
  <si>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</si>
  <si>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</si>
  <si>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</si>
  <si>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</si>
  <si>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</si>
  <si>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</si>
  <si>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</si>
  <si>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</si>
  <si>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</si>
  <si>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</si>
  <si>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</si>
  <si>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</si>
  <si>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</si>
  <si>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</si>
  <si>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</si>
  <si>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</si>
  <si>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</si>
  <si>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</si>
  <si>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</si>
  <si>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</si>
  <si>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</si>
  <si>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</si>
  <si>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</si>
  <si>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</si>
  <si>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</si>
  <si>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</si>
  <si>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</si>
  <si>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</si>
  <si>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</si>
  <si>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</si>
  <si>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</si>
  <si>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</si>
  <si>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</si>
  <si>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</si>
  <si>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</si>
  <si>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</si>
  <si>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</si>
  <si>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</si>
  <si>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</si>
  <si>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</si>
  <si>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</si>
  <si>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</si>
  <si>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</si>
  <si>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</si>
  <si>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</si>
  <si>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</si>
  <si>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</si>
  <si>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</si>
  <si>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</si>
  <si>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</si>
  <si>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</si>
  <si>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</si>
  <si>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</si>
  <si>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</si>
  <si>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</si>
  <si>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</si>
  <si>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</si>
  <si>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</si>
  <si>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</si>
  <si>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</si>
  <si>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</si>
  <si>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</si>
  <si>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</si>
  <si>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</si>
  <si>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</si>
  <si>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</si>
  <si>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</si>
  <si>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</si>
  <si>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</si>
  <si>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</si>
  <si>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</si>
  <si>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</si>
  <si>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</si>
  <si>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</si>
  <si>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</si>
  <si>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</si>
  <si>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</si>
  <si>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</si>
  <si>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</si>
  <si>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</si>
  <si>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</si>
  <si>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</si>
  <si>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</si>
  <si>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</si>
  <si>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</si>
  <si>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</si>
  <si>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</si>
  <si>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</si>
  <si>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</si>
  <si>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</si>
  <si>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</si>
  <si>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</si>
  <si>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</si>
  <si>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</si>
  <si>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</si>
  <si>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</si>
  <si>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</si>
  <si>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</si>
  <si>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</si>
  <si>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</si>
  <si>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</si>
  <si>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</si>
  <si>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</si>
  <si>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</si>
  <si>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</si>
  <si>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</si>
  <si>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</si>
  <si>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</si>
  <si>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</si>
  <si>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</si>
  <si>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</si>
  <si>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</si>
  <si>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</si>
  <si>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</si>
  <si>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</si>
  <si>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</si>
  <si>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</si>
  <si>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</si>
  <si>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>5=4/3*100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</si>
  <si>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</si>
  <si>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</si>
  <si>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</si>
  <si>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</si>
  <si>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</si>
  <si>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</si>
  <si>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</si>
  <si>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</si>
  <si>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</si>
  <si>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</si>
  <si>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</si>
  <si>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</si>
  <si>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</si>
  <si>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</si>
  <si>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</si>
  <si>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</si>
  <si>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</si>
  <si>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</si>
  <si>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</si>
  <si>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</si>
  <si>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</si>
  <si>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</si>
  <si>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</si>
  <si>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</si>
  <si>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</si>
  <si>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</si>
  <si>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</si>
  <si>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</si>
  <si>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</si>
  <si>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</si>
  <si>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</si>
  <si>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</si>
  <si>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</si>
  <si>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</si>
  <si>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</si>
  <si>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</si>
  <si>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</si>
  <si>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</si>
  <si>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</si>
  <si>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</si>
  <si>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</si>
  <si>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</si>
  <si>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</si>
  <si>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</si>
  <si>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</si>
  <si>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</si>
  <si>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</si>
  <si>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</si>
  <si>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</si>
  <si>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</si>
  <si>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</si>
  <si>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Članak 4.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</si>
  <si>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</si>
  <si>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</si>
  <si>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</si>
  <si>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</si>
  <si>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</si>
  <si>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</si>
  <si>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</si>
  <si>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</si>
  <si>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</si>
  <si>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</si>
  <si>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</si>
  <si>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</si>
  <si>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</si>
  <si>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</si>
  <si>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</si>
  <si>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</si>
  <si>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</si>
  <si>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</si>
  <si>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</si>
  <si>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</si>
  <si>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</si>
  <si>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</si>
  <si>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</si>
  <si>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</si>
  <si>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</si>
  <si>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</si>
  <si>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</si>
  <si>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</si>
  <si>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</si>
  <si>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</si>
  <si>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</si>
  <si>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</si>
  <si>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</si>
  <si>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</si>
  <si>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</si>
  <si>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</si>
  <si>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</si>
  <si>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</si>
  <si>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</si>
  <si>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</si>
  <si>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</si>
  <si>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</si>
  <si>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</si>
  <si>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</si>
  <si>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</si>
  <si>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</si>
  <si>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</si>
  <si>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</si>
  <si>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</si>
  <si>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</si>
  <si>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4213 Ceste, željeznice i ostali prometni objekti</t>
  </si>
  <si>
    <t>425 Višegodišnji nasadi i osnovno stado</t>
  </si>
  <si>
    <t>4251 Višegodišnji nasadi</t>
  </si>
  <si>
    <t>5445 Otplata glavnice primljenih zajmova od ostalih tuzemnih financijskih institucija izvan javnog sektora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</si>
  <si>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</si>
  <si>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</si>
  <si>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</si>
  <si>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</si>
  <si>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</si>
  <si>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</si>
  <si>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</si>
  <si>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</si>
  <si>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</si>
  <si>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</si>
  <si>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</si>
  <si>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</si>
  <si>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</si>
  <si>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</si>
  <si>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</si>
  <si>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Brojčana oznaka i naziv proračunskog korisnika, izvora financiranja, programa, aktivnosti i projekta te računa ekonomske klasifikacije</t>
  </si>
  <si>
    <t>SAŽETAK RAČUNA PRIHODA I RASHODA I RAČUNA FINANCIRANJA</t>
  </si>
  <si>
    <t>Tablica 5. Izvještaj računa financiranja prema izvorima financiranja</t>
  </si>
  <si>
    <t>Ostvarenje / izvršenje 
01.01.-31.12.2024.</t>
  </si>
  <si>
    <t>6331 Tekuće pomoći proračunu i izvanproračunskim korisnicima</t>
  </si>
  <si>
    <t>36 Pomoći dane u inozemstvo i un utar općeg proračuna</t>
  </si>
  <si>
    <t>363 Pomoći drugom proračunu i izvanporračunskim korisnicima</t>
  </si>
  <si>
    <t>3631 Tekuće pomoći drugom proračunu i izvanproračunskim koirsnicima</t>
  </si>
  <si>
    <t>366 Pomoći proračunskim korisnicima drugih proračuna</t>
  </si>
  <si>
    <t xml:space="preserve">3661 Tekuće pomoći proračunskim korisnicima drugih proračuna </t>
  </si>
  <si>
    <t>Glava: 01402 JAVNA USTANOVA ZA UPRAVLJANJE ZAŠTIĆENIM DIJELOVIMA PRIRODE VARAŽDINSKE ŽUPANIJE</t>
  </si>
  <si>
    <t>RKP 014 UPRAVNI ODJEL ZA POLJOPRIVREDU I ZAŠTITU OKOLIŠA</t>
  </si>
  <si>
    <t>S</t>
  </si>
  <si>
    <t>SVEUKUPNO</t>
  </si>
  <si>
    <t>41136 JAVNA USTANOVA ZA UPRAVLJANJE  ZAŠTIĆENIM DIJELOVIMA PRIRODE VARAŽDINSKE ŽUPANIJE</t>
  </si>
  <si>
    <t>Program: 1090 PROGRAM ZAŠTITE OKOLIŠA</t>
  </si>
  <si>
    <t>A109012 Stručno i administrativno osoblje</t>
  </si>
  <si>
    <t xml:space="preserve">R142001 Plaće (Bruto) </t>
  </si>
  <si>
    <t>R142002 Ostali rashodi za zaposlene</t>
  </si>
  <si>
    <t>R142003 Doprinosi za plaće</t>
  </si>
  <si>
    <t>3132 Doprinosi za obavezno zdravstveno osiguranje</t>
  </si>
  <si>
    <t>A109014 Rashodi za provođenje programa javne ustanove</t>
  </si>
  <si>
    <t>R142004 Naknade troškova zaposlenima</t>
  </si>
  <si>
    <t>3211 Suužbena putovana</t>
  </si>
  <si>
    <t>R142005 Rashod za materijal i energiju</t>
  </si>
  <si>
    <t>3224 Materijal i dijelovi za tekuće i ivnesticijsko održavanje</t>
  </si>
  <si>
    <t>R142006 Rashodi za usluge</t>
  </si>
  <si>
    <t>R142007 Ostali nespomenuti rashodi poslovanja</t>
  </si>
  <si>
    <t>3291 Naknade za rad predstavničkih i izvršnih tijela, poverentav i slično</t>
  </si>
  <si>
    <t>R142008 Ostali financijski rashodi</t>
  </si>
  <si>
    <t>36 Pomoći dane u inozemstvo i untar općeg proračuna</t>
  </si>
  <si>
    <t>R142009 Pomoći unutar općeg proračuna</t>
  </si>
  <si>
    <t>3631 Tekuće pomoći drugom proračunu i izvanproračunskim korisnicima</t>
  </si>
  <si>
    <t>R142010 Pomoći proračunski korisnicima drugih proračuna</t>
  </si>
  <si>
    <t>3661 Tekuće pomoći proračunskim korisnima drugih proračuna</t>
  </si>
  <si>
    <t>R142011 Nematerijalna imovina</t>
  </si>
  <si>
    <t>42 Rashodi za nabavu proizvedene ugotrajne imovine</t>
  </si>
  <si>
    <t>R142012 Postrojenja i oprema</t>
  </si>
  <si>
    <t>VR142001 Rashodi za usluge</t>
  </si>
  <si>
    <t>VR142003 Pomoći unutar općeg proračuna</t>
  </si>
  <si>
    <t>VR142004 Pomoći proračunskim korisnicima drugih proračuna</t>
  </si>
  <si>
    <t>A109018 Zaštita Ivanščice</t>
  </si>
  <si>
    <t>R142013 Rashodi za usluge</t>
  </si>
  <si>
    <t>T109004 Uklanjanje invazivnih vrsta (IAS)</t>
  </si>
  <si>
    <t>VR142037 Rashodi za materijal i energiju</t>
  </si>
  <si>
    <t>3227 Službena,radna i zaštitna odjeća i obuća</t>
  </si>
  <si>
    <t>VR142038 Rashodi za usluge</t>
  </si>
  <si>
    <t>T109005 Učinkovito upravljanje područjima ekološke mreže u Varaždinskoj županiji</t>
  </si>
  <si>
    <t>VR142045 Rashodi za usluge</t>
  </si>
  <si>
    <t>Program: 1140 PROGRAMI EUROPSKIH POSLOVA</t>
  </si>
  <si>
    <t>T114058 LIFE FESTORE for MDD</t>
  </si>
  <si>
    <t>R142020.1 Doprinosi na plaće (IF11)</t>
  </si>
  <si>
    <t>R142021.1 Naknade troškova zaposlenima (IF11)</t>
  </si>
  <si>
    <t>VR142052 Plaće (Bruto)</t>
  </si>
  <si>
    <t>VR142053 Ostali rashodi za zaposlene</t>
  </si>
  <si>
    <t>VR142054 Doprinosi na plaće</t>
  </si>
  <si>
    <t>VR142042 Rashodi za materijal i energiju</t>
  </si>
  <si>
    <t>VR142043 Rashodi za usluge</t>
  </si>
  <si>
    <t>VR142044 Usluga reprezentacije</t>
  </si>
  <si>
    <t>T114064 InterACT Green</t>
  </si>
  <si>
    <t>R142023.1 Plaće (Bruto)</t>
  </si>
  <si>
    <t>R142024.1 Ostali rashodi za zaposlene</t>
  </si>
  <si>
    <t>R142025.1 Doprinosi na plaće</t>
  </si>
  <si>
    <t>R142026.1 Naknade troškova zaposlenima</t>
  </si>
  <si>
    <t>VR142046 Plaće (Bruto)</t>
  </si>
  <si>
    <t>VR142048 Doprinosi na plaće</t>
  </si>
  <si>
    <t>VR142049 Naknade troškova zaposlenima</t>
  </si>
  <si>
    <t>Izvor 52 Ostale pomoći</t>
  </si>
  <si>
    <t>JAVNE USTANOVE ZA UPRAVLJANJE ZAŠTIĆENIM DIJELOVIMA PRIRODE VARAŽDINSKE ŽUPANIJE</t>
  </si>
  <si>
    <t>633 Pomoći proračunu i izbanproračunskim korisnicima iz drugih proračuna</t>
  </si>
  <si>
    <r>
      <rPr>
        <b/>
        <sz val="15"/>
        <rFont val="Times New Roman"/>
        <family val="1"/>
        <charset val="238"/>
      </rPr>
      <t>GODIŠNJI</t>
    </r>
    <r>
      <rPr>
        <b/>
        <sz val="15"/>
        <color rgb="FF0070C0"/>
        <rFont val="Times New Roman"/>
        <family val="1"/>
        <charset val="238"/>
      </rPr>
      <t xml:space="preserve"> </t>
    </r>
    <r>
      <rPr>
        <b/>
        <sz val="15"/>
        <color theme="1"/>
        <rFont val="Times New Roman"/>
        <family val="1"/>
        <charset val="238"/>
      </rPr>
      <t>IZVJEŠTAJ O IZVRŠENJU FINANCIJSKOG PLANA</t>
    </r>
  </si>
  <si>
    <t>Predsjednik Upravnog vijeća</t>
  </si>
  <si>
    <t>ZA 2025. GODINU</t>
  </si>
  <si>
    <t xml:space="preserve">Sažetak izvještaja o izvršenju Financijskog plana za 2025. godinu izgleda kako slijedi: </t>
  </si>
  <si>
    <t>Ostvarenje / izvršenje 
01.01.-31.12.2025.</t>
  </si>
  <si>
    <t>Izvorni plan 
2025.</t>
  </si>
  <si>
    <t>Tekući plan           2025.</t>
  </si>
  <si>
    <t xml:space="preserve">Prihodi i rashodi te primici i izdaci ostvareni su, odnosno izvršeni u 2025. godini u Računu prihoda i rashoda i Računu financiranja, uz usporedbu prethodne godine, kako slijedi: </t>
  </si>
  <si>
    <t xml:space="preserve">              Rashodi i izdaci u Posebnom dijelu Financijskog plana za 2025. godinu iskazani po organizacijskoj i programskoj klasifikaciji, izvršeni su kako slijedi:</t>
  </si>
  <si>
    <t xml:space="preserve">3213 Stručno usavršavanje zaposlenika </t>
  </si>
  <si>
    <t xml:space="preserve">3239 Ostale usluge </t>
  </si>
  <si>
    <t xml:space="preserve">K114022 Arboretum Opeka - održiva zelena destinacija </t>
  </si>
  <si>
    <t>R142031.1 Rashodi za usluge</t>
  </si>
  <si>
    <t>R142032.1 Prijevozna sredstva</t>
  </si>
  <si>
    <t>R142031 Rashodi za usluge (predfinanciranje IF1151)</t>
  </si>
  <si>
    <t>R142032 Prijevozna sredstva (predfinanciranje IF1151)</t>
  </si>
  <si>
    <t xml:space="preserve">         Izvor: 1151 Predfinanciranje/refundacija EU projekt</t>
  </si>
  <si>
    <t>R142018.1 Plaće (Bruto) (IF11)</t>
  </si>
  <si>
    <t>R142019.1 Ostali rashodi za zaposlene (IF11)</t>
  </si>
  <si>
    <t>R142034 Rashodi za usluge</t>
  </si>
  <si>
    <t>R142035 Ostali nespomenuti rashodi poslovanja</t>
  </si>
  <si>
    <t>VR142041 Naknade troškova zaposlenima</t>
  </si>
  <si>
    <t xml:space="preserve">      3111 Plaće za redovan rad</t>
  </si>
  <si>
    <t xml:space="preserve">Izvor: 51 Programi Unije </t>
  </si>
  <si>
    <t>R142027.1 Rashodi za materijal i energiju</t>
  </si>
  <si>
    <t>R142028.1 Rashodi za usluge</t>
  </si>
  <si>
    <t xml:space="preserve">      VR142047 Ostali rashodi za zaposlene</t>
  </si>
  <si>
    <t>Nenad Šantek, ing. geotehnike</t>
  </si>
  <si>
    <t xml:space="preserve">              KLASA: 400-02/24-01/1</t>
  </si>
  <si>
    <t xml:space="preserve">              URBROJ: 2186-1-15-26-19</t>
  </si>
  <si>
    <t>Temeljem odredbi članka 86. Zakona o proračunu (Narodne novine br. 144/21), članka 4. Pravilnika o polugodišnjem i godišnjem izvještaju o izvršenju proračuna i financijskog plana (Narodne novine br. 85/23), članka 29. Odluke o izvršavanju Proračuna Varaždinske županije za 2025. godinu (Službeni vjesnik Varaždinske županije br. 104/24 i 29/25) i članka 19. Statuta Javne ustanove za upravljanje zaštićenim dijelovima prirode Varaždinske županije (Službeni vjesnik Varaždinske županije br. 16/18 i 8/21), Upravno vijeće Javne ustanove za upravljanje zaštićenim dijelovima prirode Varaždinske županije na 5. sjednici održanoj 25. veljače 2026. godine, donosi:</t>
  </si>
  <si>
    <r>
      <t xml:space="preserve">              </t>
    </r>
    <r>
      <rPr>
        <sz val="12"/>
        <rFont val="Times New Roman"/>
        <family val="1"/>
        <charset val="238"/>
      </rPr>
      <t>Varaždin, 25. veljače 2026. godine</t>
    </r>
  </si>
  <si>
    <t>Godišnji izještaj o izvršenju Financijskog plana za 2025. godinu objavljuje se na mrežnoj stranici Javne ustanove za upravljanje zaštićenim dijelovima prirode Varaždinske županije.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</si>
</sst>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5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5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191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1" fillId="0" borderId="0" xfId="0" applyFont="1"/>
    <xf numFmtId="0" fontId="34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4" fontId="37" fillId="35" borderId="0" xfId="0" applyNumberFormat="1" applyFont="1" applyFill="1" applyAlignment="1">
      <alignment horizontal="right" vertical="center" wrapText="1"/>
    </xf>
    <xf numFmtId="4" fontId="38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4" fontId="26" fillId="37" borderId="0" xfId="0" applyNumberFormat="1" applyFont="1" applyFill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2" fillId="0" borderId="0" xfId="0" applyFont="1"/>
    <xf numFmtId="0" fontId="0" fillId="35" borderId="0" xfId="0" applyFill="1"/>
    <xf numFmtId="164" fontId="0" fillId="35" borderId="0" xfId="0" applyNumberFormat="1" applyFill="1"/>
    <xf numFmtId="164" fontId="33" fillId="35" borderId="0" xfId="0" applyNumberFormat="1" applyFont="1" applyFill="1" applyAlignment="1">
      <alignment horizontal="center"/>
    </xf>
    <xf numFmtId="164" fontId="0" fillId="0" borderId="0" xfId="0" applyNumberFormat="1"/>
    <xf numFmtId="164" fontId="20" fillId="35" borderId="0" xfId="0" applyNumberFormat="1" applyFont="1" applyFill="1"/>
    <xf numFmtId="164" fontId="34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Alignment="1">
      <alignment horizontal="right" vertical="center" wrapText="1"/>
    </xf>
    <xf numFmtId="164" fontId="37" fillId="35" borderId="0" xfId="0" applyNumberFormat="1" applyFont="1" applyFill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4" fontId="24" fillId="34" borderId="0" xfId="0" applyNumberFormat="1" applyFont="1" applyFill="1" applyAlignment="1">
      <alignment horizontal="left" wrapText="1" indent="1"/>
    </xf>
    <xf numFmtId="164" fontId="27" fillId="36" borderId="0" xfId="0" applyNumberFormat="1" applyFont="1" applyFill="1" applyAlignment="1">
      <alignment wrapText="1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24" fillId="34" borderId="0" xfId="0" applyFont="1" applyFill="1" applyAlignment="1">
      <alignment horizontal="left" wrapText="1" indent="5"/>
    </xf>
    <xf numFmtId="0" fontId="39" fillId="0" borderId="0" xfId="0" applyFont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16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8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6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164" fontId="19" fillId="0" borderId="0" xfId="0" applyNumberFormat="1" applyFont="1"/>
    <xf numFmtId="0" fontId="40" fillId="35" borderId="0" xfId="0" applyFont="1" applyFill="1" applyAlignment="1">
      <alignment horizontal="left" vertical="center" indent="6"/>
    </xf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Alignment="1">
      <alignment horizontal="left" wrapText="1" indent="3"/>
    </xf>
    <xf numFmtId="0" fontId="41" fillId="0" borderId="0" xfId="0" applyFont="1"/>
    <xf numFmtId="0" fontId="19" fillId="35" borderId="0" xfId="0" applyFont="1" applyFill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42" fillId="36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0" fontId="22" fillId="35" borderId="10" xfId="0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right" vertical="center" wrapText="1"/>
    </xf>
    <xf numFmtId="164" fontId="21" fillId="34" borderId="11" xfId="0" applyNumberFormat="1" applyFont="1" applyFill="1" applyBorder="1" applyAlignment="1">
      <alignment horizontal="right" wrapText="1"/>
    </xf>
    <xf numFmtId="0" fontId="33" fillId="35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8" borderId="0" xfId="0" applyFont="1" applyFill="1" applyAlignment="1">
      <alignment horizontal="left" wrapText="1" indent="3"/>
    </xf>
    <xf numFmtId="0" fontId="46" fillId="0" borderId="0" xfId="0" applyFont="1"/>
    <xf numFmtId="4" fontId="21" fillId="34" borderId="0" xfId="0" applyNumberFormat="1" applyFont="1" applyFill="1" applyAlignment="1">
      <alignment horizontal="right" wrapText="1" indent="1"/>
    </xf>
    <xf numFmtId="4" fontId="26" fillId="35" borderId="0" xfId="0" applyNumberFormat="1" applyFont="1" applyFill="1" applyAlignment="1">
      <alignment horizontal="right" vertical="center" wrapText="1"/>
    </xf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8" borderId="0" xfId="0" applyNumberFormat="1" applyFont="1" applyFill="1" applyAlignment="1">
      <alignment horizontal="right" wrapText="1"/>
    </xf>
    <xf numFmtId="4" fontId="26" fillId="35" borderId="11" xfId="0" applyNumberFormat="1" applyFont="1" applyFill="1" applyBorder="1" applyAlignment="1">
      <alignment horizontal="right" wrapText="1"/>
    </xf>
    <xf numFmtId="164" fontId="21" fillId="38" borderId="0" xfId="0" applyNumberFormat="1" applyFont="1" applyFill="1" applyAlignment="1">
      <alignment horizontal="right" wrapText="1"/>
    </xf>
    <xf numFmtId="164" fontId="26" fillId="35" borderId="11" xfId="0" applyNumberFormat="1" applyFont="1" applyFill="1" applyBorder="1" applyAlignment="1">
      <alignment horizontal="right" wrapText="1"/>
    </xf>
    <xf numFmtId="4" fontId="19" fillId="36" borderId="0" xfId="0" applyNumberFormat="1" applyFont="1" applyFill="1"/>
    <xf numFmtId="0" fontId="21" fillId="34" borderId="0" xfId="0" applyFont="1" applyFill="1" applyAlignment="1">
      <alignment horizontal="left" wrapText="1" indent="1"/>
    </xf>
    <xf numFmtId="4" fontId="21" fillId="33" borderId="0" xfId="0" applyNumberFormat="1" applyFont="1" applyFill="1" applyAlignment="1">
      <alignment horizontal="right" wrapText="1" indent="1"/>
    </xf>
    <xf numFmtId="0" fontId="38" fillId="34" borderId="0" xfId="0" applyFont="1" applyFill="1" applyAlignment="1">
      <alignment horizontal="left" wrapText="1" indent="5"/>
    </xf>
    <xf numFmtId="0" fontId="44" fillId="0" borderId="0" xfId="0" applyFont="1" applyAlignment="1">
      <alignment horizontal="left" indent="1"/>
    </xf>
    <xf numFmtId="0" fontId="20" fillId="35" borderId="0" xfId="0" applyFont="1" applyFill="1" applyAlignment="1">
      <alignment horizontal="left" vertical="center" wrapText="1"/>
    </xf>
    <xf numFmtId="0" fontId="48" fillId="35" borderId="0" xfId="0" applyFont="1" applyFill="1"/>
    <xf numFmtId="0" fontId="49" fillId="35" borderId="0" xfId="0" applyFont="1" applyFill="1" applyAlignment="1">
      <alignment horizontal="center"/>
    </xf>
    <xf numFmtId="164" fontId="49" fillId="35" borderId="0" xfId="0" applyNumberFormat="1" applyFont="1" applyFill="1" applyAlignment="1">
      <alignment horizontal="center"/>
    </xf>
    <xf numFmtId="0" fontId="49" fillId="0" borderId="0" xfId="0" applyFont="1"/>
    <xf numFmtId="0" fontId="47" fillId="35" borderId="0" xfId="0" applyFont="1" applyFill="1" applyAlignment="1">
      <alignment wrapText="1"/>
    </xf>
    <xf numFmtId="0" fontId="44" fillId="0" borderId="0" xfId="0" applyFont="1" applyAlignment="1">
      <alignment horizontal="right" indent="1"/>
    </xf>
    <xf numFmtId="0" fontId="21" fillId="35" borderId="0" xfId="0" applyFont="1" applyFill="1" applyAlignment="1">
      <alignment horizontal="left" vertical="center" wrapText="1"/>
    </xf>
    <xf numFmtId="0" fontId="26" fillId="33" borderId="0" xfId="0" applyFont="1" applyFill="1" applyAlignment="1">
      <alignment horizontal="left" wrapText="1" indent="1"/>
    </xf>
    <xf numFmtId="0" fontId="26" fillId="34" borderId="0" xfId="0" applyFont="1" applyFill="1" applyAlignment="1">
      <alignment horizontal="left" wrapText="1" indent="5"/>
    </xf>
    <xf numFmtId="0" fontId="30" fillId="34" borderId="0" xfId="0" applyFont="1" applyFill="1" applyAlignment="1">
      <alignment horizontal="left" wrapText="1" indent="5"/>
    </xf>
    <xf numFmtId="0" fontId="30" fillId="34" borderId="0" xfId="0" applyFont="1" applyFill="1" applyAlignment="1">
      <alignment horizontal="left" wrapText="1" indent="3"/>
    </xf>
    <xf numFmtId="0" fontId="21" fillId="34" borderId="0" xfId="0" applyFont="1" applyFill="1" applyAlignment="1">
      <alignment horizontal="left" wrapText="1" indent="5"/>
    </xf>
    <xf numFmtId="0" fontId="16" fillId="0" borderId="0" xfId="0" applyFont="1"/>
    <xf numFmtId="0" fontId="50" fillId="0" borderId="0" xfId="0" applyFont="1"/>
    <xf numFmtId="4" fontId="30" fillId="34" borderId="0" xfId="0" applyNumberFormat="1" applyFont="1" applyFill="1" applyAlignment="1">
      <alignment wrapText="1"/>
    </xf>
    <xf numFmtId="0" fontId="5" fillId="0" borderId="0" xfId="0" applyFont="1"/>
    <xf numFmtId="4" fontId="21" fillId="33" borderId="0" xfId="0" applyNumberFormat="1" applyFont="1" applyFill="1" applyAlignment="1">
      <alignment wrapText="1"/>
    </xf>
    <xf numFmtId="0" fontId="0" fillId="39" borderId="0" xfId="0" applyFill="1"/>
    <xf numFmtId="0" fontId="27" fillId="39" borderId="0" xfId="0" applyFont="1" applyFill="1" applyAlignment="1">
      <alignment horizontal="left" wrapText="1" indent="5"/>
    </xf>
    <xf numFmtId="4" fontId="19" fillId="34" borderId="0" xfId="0" applyNumberFormat="1" applyFont="1" applyFill="1" applyAlignment="1">
      <alignment wrapText="1"/>
    </xf>
    <xf numFmtId="4" fontId="25" fillId="34" borderId="0" xfId="0" applyNumberFormat="1" applyFont="1" applyFill="1" applyAlignment="1">
      <alignment wrapText="1"/>
    </xf>
    <xf numFmtId="164" fontId="21" fillId="39" borderId="0" xfId="0" applyNumberFormat="1" applyFont="1" applyFill="1" applyAlignment="1">
      <alignment horizontal="right" wrapText="1" indent="1"/>
    </xf>
    <xf numFmtId="0" fontId="41" fillId="39" borderId="0" xfId="0" applyFont="1" applyFill="1"/>
    <xf numFmtId="0" fontId="27" fillId="39" borderId="0" xfId="0" applyFont="1" applyFill="1" applyAlignment="1">
      <alignment horizontal="left" wrapText="1" indent="1"/>
    </xf>
    <xf numFmtId="4" fontId="21" fillId="39" borderId="0" xfId="0" applyNumberFormat="1" applyFont="1" applyFill="1" applyAlignment="1">
      <alignment wrapText="1"/>
    </xf>
    <xf numFmtId="4" fontId="27" fillId="36" borderId="0" xfId="0" applyNumberFormat="1" applyFont="1" applyFill="1" applyAlignment="1">
      <alignment wrapText="1"/>
    </xf>
    <xf numFmtId="4" fontId="51" fillId="35" borderId="0" xfId="0" applyNumberFormat="1" applyFont="1" applyFill="1" applyAlignment="1">
      <alignment vertical="center" wrapText="1"/>
    </xf>
    <xf numFmtId="4" fontId="42" fillId="39" borderId="0" xfId="0" applyNumberFormat="1" applyFont="1" applyFill="1" applyAlignment="1">
      <alignment horizontal="right" wrapText="1"/>
    </xf>
    <xf numFmtId="164" fontId="22" fillId="35" borderId="0" xfId="0" applyNumberFormat="1" applyFont="1" applyFill="1" applyAlignment="1">
      <alignment horizontal="right" vertical="center" wrapText="1"/>
    </xf>
    <xf numFmtId="4" fontId="43" fillId="34" borderId="0" xfId="0" applyNumberFormat="1" applyFont="1" applyFill="1" applyAlignment="1">
      <alignment wrapText="1"/>
    </xf>
    <xf numFmtId="4" fontId="52" fillId="34" borderId="0" xfId="0" applyNumberFormat="1" applyFont="1" applyFill="1" applyAlignment="1">
      <alignment wrapText="1"/>
    </xf>
    <xf numFmtId="0" fontId="16" fillId="35" borderId="0" xfId="0" applyFont="1" applyFill="1"/>
    <xf numFmtId="0" fontId="31" fillId="34" borderId="0" xfId="0" applyFont="1" applyFill="1"/>
    <xf numFmtId="0" fontId="19" fillId="34" borderId="0" xfId="0" applyFont="1" applyFill="1" applyAlignment="1">
      <alignment horizontal="left" indent="1"/>
    </xf>
    <xf numFmtId="0" fontId="31" fillId="35" borderId="0" xfId="0" applyFont="1" applyFill="1"/>
    <xf numFmtId="0" fontId="46" fillId="34" borderId="0" xfId="0" applyFont="1" applyFill="1"/>
    <xf numFmtId="0" fontId="37" fillId="34" borderId="0" xfId="0" applyFont="1" applyFill="1" applyAlignment="1">
      <alignment horizontal="left" vertical="center" wrapText="1" indent="1"/>
    </xf>
    <xf numFmtId="4" fontId="37" fillId="34" borderId="0" xfId="0" applyNumberFormat="1" applyFont="1" applyFill="1" applyAlignment="1">
      <alignment horizontal="right" vertical="center" wrapText="1"/>
    </xf>
    <xf numFmtId="0" fontId="19" fillId="34" borderId="0" xfId="0" applyFont="1" applyFill="1" applyAlignment="1">
      <alignment horizontal="left" wrapText="1" indent="3"/>
    </xf>
    <xf numFmtId="0" fontId="43" fillId="34" borderId="0" xfId="0" applyFont="1" applyFill="1" applyAlignment="1">
      <alignment horizontal="left" wrapText="1" indent="3"/>
    </xf>
    <xf numFmtId="4" fontId="43" fillId="34" borderId="0" xfId="0" applyNumberFormat="1" applyFont="1" applyFill="1" applyAlignment="1">
      <alignment horizontal="right" wrapText="1" indent="1"/>
    </xf>
    <xf numFmtId="0" fontId="43" fillId="34" borderId="0" xfId="0" applyFont="1" applyFill="1" applyAlignment="1">
      <alignment wrapText="1"/>
    </xf>
    <xf numFmtId="4" fontId="42" fillId="39" borderId="0" xfId="0" applyNumberFormat="1" applyFont="1" applyFill="1" applyAlignment="1">
      <alignment wrapText="1"/>
    </xf>
    <xf numFmtId="4" fontId="52" fillId="34" borderId="0" xfId="0" applyNumberFormat="1" applyFont="1" applyFill="1" applyAlignment="1">
      <alignment horizontal="right" wrapText="1"/>
    </xf>
    <xf numFmtId="4" fontId="52" fillId="34" borderId="0" xfId="0" applyNumberFormat="1" applyFont="1" applyFill="1" applyAlignment="1">
      <alignment horizontal="right" wrapText="1" indent="1"/>
    </xf>
    <xf numFmtId="0" fontId="0" fillId="34" borderId="0" xfId="0" applyFill="1"/>
    <xf numFmtId="0" fontId="37" fillId="35" borderId="0" xfId="0" applyFont="1" applyFill="1" applyAlignment="1">
      <alignment horizontal="justify" wrapText="1"/>
    </xf>
    <xf numFmtId="0" fontId="55" fillId="0" borderId="0" xfId="0" applyFont="1" applyAlignment="1">
      <alignment horizontal="justify" vertical="center" wrapText="1"/>
    </xf>
    <xf numFmtId="0" fontId="54" fillId="0" borderId="0" xfId="0" applyFont="1" applyAlignment="1">
      <alignment horizontal="justify" vertical="center" wrapText="1"/>
    </xf>
    <xf numFmtId="0" fontId="33" fillId="35" borderId="0" xfId="0" applyFont="1" applyFill="1" applyAlignment="1">
      <alignment horizontal="center"/>
    </xf>
    <xf numFmtId="0" fontId="53" fillId="35" borderId="0" xfId="0" applyFont="1" applyFill="1" applyAlignment="1">
      <alignment horizontal="center"/>
    </xf>
    <xf numFmtId="0" fontId="45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7" fillId="0" borderId="0" xfId="0" applyFont="1" applyAlignment="1">
      <alignment horizontal="left"/>
    </xf>
    <xf numFmtId="0" fontId="20" fillId="35" borderId="0" xfId="0" applyFont="1" applyFill="1" applyAlignment="1">
      <alignment horizontal="left"/>
    </xf>
    <xf numFmtId="0" fontId="54" fillId="35" borderId="0" xfId="0" applyFont="1" applyFill="1" applyAlignment="1">
      <alignment horizontal="left"/>
    </xf>
    <xf numFmtId="0" fontId="20" fillId="35" borderId="0" xfId="0" applyFont="1" applyFill="1" applyAlignment="1">
      <alignment horizontal="center"/>
    </xf>
    <xf numFmtId="0" fontId="55" fillId="35" borderId="0" xfId="0" applyFont="1" applyFill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opLeftCell="A22" zoomScaleNormal="100" workbookViewId="0">
      <selection sqref="A1:G1"/>
    </sheetView>
  </sheetViews>
  <sheetFormatPr defaultColWidth="8.85546875" defaultRowHeight="15.75" x14ac:dyDescent="0.25"/>
  <cols>
    <col min="1" max="1" width="70.5703125" style="15" customWidth="1"/>
    <col min="2" max="5" width="18.28515625" style="15" customWidth="1"/>
    <col min="6" max="6" width="8.7109375" style="42" bestFit="1" customWidth="1"/>
    <col min="7" max="7" width="9" style="42" customWidth="1"/>
    <col min="8" max="8" width="8.85546875" style="15"/>
    <col min="9" max="9" width="15.42578125" style="15" bestFit="1" customWidth="1"/>
    <col min="10" max="16384" width="8.85546875" style="15"/>
  </cols>
  <sheetData>
    <row r="1" spans="1:13" ht="74.25" customHeight="1" x14ac:dyDescent="0.25">
      <c r="A1" s="177" t="s">
        <v>362</v>
      </c>
      <c r="B1" s="178"/>
      <c r="C1" s="178"/>
      <c r="D1" s="178"/>
      <c r="E1" s="178"/>
      <c r="F1" s="178"/>
      <c r="G1" s="178"/>
    </row>
    <row r="2" spans="1:13" ht="19.5" x14ac:dyDescent="0.3">
      <c r="A2" s="179" t="s">
        <v>332</v>
      </c>
      <c r="B2" s="179"/>
      <c r="C2" s="179"/>
      <c r="D2" s="179"/>
      <c r="E2" s="179"/>
      <c r="F2" s="179"/>
      <c r="G2" s="179"/>
      <c r="I2" s="162"/>
      <c r="J2" s="162"/>
      <c r="K2" s="162"/>
      <c r="L2" s="162"/>
      <c r="M2" s="162"/>
    </row>
    <row r="3" spans="1:13" ht="19.5" x14ac:dyDescent="0.3">
      <c r="A3" s="180" t="s">
        <v>330</v>
      </c>
      <c r="B3" s="181"/>
      <c r="C3" s="181"/>
      <c r="D3" s="181"/>
      <c r="E3" s="181"/>
      <c r="F3" s="181"/>
      <c r="G3" s="181"/>
      <c r="I3" s="162"/>
      <c r="J3" s="162"/>
      <c r="K3" s="162"/>
      <c r="L3" s="162"/>
      <c r="M3" s="162"/>
    </row>
    <row r="4" spans="1:13" ht="19.5" x14ac:dyDescent="0.3">
      <c r="A4" s="101"/>
      <c r="B4" s="101" t="s">
        <v>334</v>
      </c>
      <c r="C4" s="101"/>
      <c r="D4" s="101"/>
      <c r="E4" s="101"/>
      <c r="F4" s="101"/>
      <c r="G4" s="101"/>
    </row>
    <row r="5" spans="1:13" ht="9.75" customHeight="1" x14ac:dyDescent="0.3">
      <c r="A5" s="16"/>
      <c r="B5" s="16"/>
      <c r="C5" s="16"/>
      <c r="D5" s="16"/>
      <c r="E5" s="16"/>
      <c r="F5" s="35"/>
      <c r="G5" s="35"/>
    </row>
    <row r="6" spans="1:13" ht="19.5" x14ac:dyDescent="0.3">
      <c r="A6" s="179" t="s">
        <v>129</v>
      </c>
      <c r="B6" s="179"/>
      <c r="C6" s="179"/>
      <c r="D6" s="179"/>
      <c r="E6" s="179"/>
      <c r="F6" s="179"/>
      <c r="G6" s="179"/>
    </row>
    <row r="7" spans="1:13" ht="6.75" customHeight="1" x14ac:dyDescent="0.25">
      <c r="A7" s="17"/>
      <c r="B7" s="17"/>
      <c r="C7" s="17"/>
      <c r="D7" s="17"/>
      <c r="E7" s="17"/>
      <c r="F7" s="34"/>
      <c r="G7" s="34"/>
      <c r="K7" s="29"/>
    </row>
    <row r="8" spans="1:13" x14ac:dyDescent="0.25">
      <c r="A8" s="182" t="s">
        <v>130</v>
      </c>
      <c r="B8" s="182"/>
      <c r="C8" s="182"/>
      <c r="D8" s="182"/>
      <c r="E8" s="182"/>
      <c r="F8" s="182"/>
      <c r="G8" s="182"/>
    </row>
    <row r="9" spans="1:13" ht="13.9" customHeight="1" x14ac:dyDescent="0.25">
      <c r="A9" s="18"/>
      <c r="B9" s="18"/>
      <c r="C9" s="18"/>
      <c r="D9" s="18"/>
      <c r="E9" s="18"/>
      <c r="F9" s="36"/>
      <c r="G9" s="36"/>
    </row>
    <row r="10" spans="1:13" x14ac:dyDescent="0.25">
      <c r="A10" s="183" t="s">
        <v>335</v>
      </c>
      <c r="B10" s="183"/>
      <c r="C10" s="183"/>
      <c r="D10" s="183"/>
      <c r="E10" s="183"/>
      <c r="F10" s="183"/>
      <c r="G10" s="183"/>
    </row>
    <row r="11" spans="1:13" x14ac:dyDescent="0.25">
      <c r="A11" s="129"/>
      <c r="B11" s="129"/>
      <c r="C11" s="129"/>
      <c r="D11" s="129"/>
      <c r="E11" s="129"/>
      <c r="F11" s="129"/>
      <c r="G11" s="129"/>
    </row>
    <row r="12" spans="1:13" s="133" customFormat="1" x14ac:dyDescent="0.25">
      <c r="A12" s="130" t="s">
        <v>263</v>
      </c>
      <c r="B12" s="131"/>
      <c r="C12" s="131"/>
      <c r="D12" s="131"/>
      <c r="E12" s="131"/>
      <c r="F12" s="132"/>
      <c r="G12" s="132"/>
    </row>
    <row r="13" spans="1:13" s="29" customFormat="1" ht="28.9" customHeight="1" x14ac:dyDescent="0.25">
      <c r="A13" s="28" t="s">
        <v>131</v>
      </c>
      <c r="B13" s="28" t="s">
        <v>265</v>
      </c>
      <c r="C13" s="28" t="s">
        <v>337</v>
      </c>
      <c r="D13" s="28" t="s">
        <v>338</v>
      </c>
      <c r="E13" s="28" t="s">
        <v>336</v>
      </c>
      <c r="F13" s="37" t="s">
        <v>190</v>
      </c>
      <c r="G13" s="37" t="s">
        <v>191</v>
      </c>
    </row>
    <row r="14" spans="1:13" s="19" customFormat="1" ht="8.25" customHeight="1" thickBot="1" x14ac:dyDescent="0.25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5" t="s">
        <v>113</v>
      </c>
      <c r="G14" s="85" t="s">
        <v>114</v>
      </c>
    </row>
    <row r="15" spans="1:13" ht="18" customHeight="1" thickTop="1" x14ac:dyDescent="0.25">
      <c r="A15" s="26" t="s">
        <v>0</v>
      </c>
      <c r="B15" s="27"/>
      <c r="C15" s="27"/>
      <c r="D15" s="27"/>
      <c r="E15" s="27"/>
      <c r="F15" s="41"/>
      <c r="G15" s="41"/>
    </row>
    <row r="16" spans="1:13" ht="18" customHeight="1" x14ac:dyDescent="0.25">
      <c r="A16" s="21" t="s">
        <v>1</v>
      </c>
      <c r="B16" s="22">
        <f>'P i R -Tablica 1.'!B11</f>
        <v>542561.1</v>
      </c>
      <c r="C16" s="22">
        <f>'P i R -Tablica 1.'!C11</f>
        <v>615862</v>
      </c>
      <c r="D16" s="22">
        <f>'P i R -Tablica 1.'!D11</f>
        <v>615862</v>
      </c>
      <c r="E16" s="22">
        <f>'P i R -Tablica 1.'!E11</f>
        <v>500188.26999999996</v>
      </c>
      <c r="F16" s="38">
        <f>IFERROR(E16/B16*100,"-")</f>
        <v>92.190219682170365</v>
      </c>
      <c r="G16" s="38">
        <f>IFERROR(E16/D16*100,"-")</f>
        <v>81.217589330077189</v>
      </c>
      <c r="I16" s="20"/>
    </row>
    <row r="17" spans="1:9" ht="18" customHeight="1" x14ac:dyDescent="0.25">
      <c r="A17" s="21" t="s">
        <v>18</v>
      </c>
      <c r="B17" s="22">
        <f>'P i R -Tablica 1.'!B71</f>
        <v>0</v>
      </c>
      <c r="C17" s="22">
        <f>'P i R -Tablica 1.'!C71</f>
        <v>0</v>
      </c>
      <c r="D17" s="22">
        <f>'P i R -Tablica 1.'!D71</f>
        <v>0</v>
      </c>
      <c r="E17" s="22">
        <f>'P i R -Tablica 1.'!E71</f>
        <v>0</v>
      </c>
      <c r="F17" s="38" t="str">
        <f t="shared" ref="F17:F19" si="0">IFERROR(E17/B17*100,"-")</f>
        <v>-</v>
      </c>
      <c r="G17" s="38" t="str">
        <f t="shared" ref="G17:G19" si="1">IFERROR(E17/D17*100,"-")</f>
        <v>-</v>
      </c>
    </row>
    <row r="18" spans="1:9" ht="18" customHeight="1" x14ac:dyDescent="0.25">
      <c r="A18" s="21" t="s">
        <v>20</v>
      </c>
      <c r="B18" s="22">
        <f>'P i R -Tablica 1.'!B98</f>
        <v>425592.68000000005</v>
      </c>
      <c r="C18" s="22">
        <f>'P i R -Tablica 1.'!C98</f>
        <v>574694</v>
      </c>
      <c r="D18" s="22">
        <f>'P i R -Tablica 1.'!D98</f>
        <v>574694</v>
      </c>
      <c r="E18" s="22">
        <f>'P i R -Tablica 1.'!E98</f>
        <v>442414.1</v>
      </c>
      <c r="F18" s="38">
        <f t="shared" si="0"/>
        <v>103.95246929528956</v>
      </c>
      <c r="G18" s="38">
        <f t="shared" si="1"/>
        <v>76.982550713945159</v>
      </c>
    </row>
    <row r="19" spans="1:9" ht="18" customHeight="1" x14ac:dyDescent="0.25">
      <c r="A19" s="21" t="s">
        <v>76</v>
      </c>
      <c r="B19" s="22">
        <f>'P i R -Tablica 1.'!B174</f>
        <v>41040.519999999997</v>
      </c>
      <c r="C19" s="22">
        <f>'P i R -Tablica 1.'!C174</f>
        <v>77500</v>
      </c>
      <c r="D19" s="22">
        <f>'P i R -Tablica 1.'!D174</f>
        <v>77500</v>
      </c>
      <c r="E19" s="22">
        <f>'P i R -Tablica 1.'!E174</f>
        <v>75171.789999999994</v>
      </c>
      <c r="F19" s="38">
        <f t="shared" si="0"/>
        <v>183.16480882795832</v>
      </c>
      <c r="G19" s="38">
        <f t="shared" si="1"/>
        <v>96.995858064516113</v>
      </c>
    </row>
    <row r="20" spans="1:9" x14ac:dyDescent="0.25">
      <c r="A20" s="72" t="s">
        <v>132</v>
      </c>
      <c r="B20" s="73">
        <f>B16+B17-B18-B19</f>
        <v>75927.899999999936</v>
      </c>
      <c r="C20" s="73">
        <f t="shared" ref="C20" si="2">C16+C17-C18-C19</f>
        <v>-36332</v>
      </c>
      <c r="D20" s="73">
        <f>D16+D17-D18-D19</f>
        <v>-36332</v>
      </c>
      <c r="E20" s="73">
        <f t="shared" ref="E20" si="3">E16+E17-E18-E19</f>
        <v>-17397.62000000001</v>
      </c>
      <c r="F20" s="74"/>
      <c r="G20" s="74"/>
      <c r="I20" s="20"/>
    </row>
    <row r="21" spans="1:9" x14ac:dyDescent="0.25">
      <c r="A21" s="26" t="s">
        <v>102</v>
      </c>
      <c r="B21" s="70"/>
      <c r="C21" s="70"/>
      <c r="D21" s="70"/>
      <c r="E21" s="70"/>
      <c r="F21" s="71"/>
      <c r="G21" s="71"/>
    </row>
    <row r="22" spans="1:9" x14ac:dyDescent="0.25">
      <c r="A22" s="21" t="s">
        <v>103</v>
      </c>
      <c r="B22" s="22">
        <f>'Rač fin-Tablica 4.'!B7</f>
        <v>0</v>
      </c>
      <c r="C22" s="22">
        <f>'Rač fin-Tablica 4.'!C7</f>
        <v>0</v>
      </c>
      <c r="D22" s="22">
        <f>'Rač fin-Tablica 4.'!D7</f>
        <v>0</v>
      </c>
      <c r="E22" s="22">
        <f>'Rač fin-Tablica 4.'!E7</f>
        <v>0</v>
      </c>
      <c r="F22" s="38" t="str">
        <f t="shared" ref="F22:F23" si="4">IFERROR(E22/B22*100,"-")</f>
        <v>-</v>
      </c>
      <c r="G22" s="38" t="str">
        <f t="shared" ref="G22:G23" si="5">IFERROR(E22/D22*100,"-")</f>
        <v>-</v>
      </c>
    </row>
    <row r="23" spans="1:9" x14ac:dyDescent="0.25">
      <c r="A23" s="21" t="s">
        <v>107</v>
      </c>
      <c r="B23" s="22">
        <f>'Rač fin-Tablica 4.'!B16</f>
        <v>0</v>
      </c>
      <c r="C23" s="22">
        <f>'Rač fin-Tablica 4.'!C16</f>
        <v>0</v>
      </c>
      <c r="D23" s="22">
        <f>'Rač fin-Tablica 4.'!D16</f>
        <v>0</v>
      </c>
      <c r="E23" s="22">
        <f>'Rač fin-Tablica 4.'!E16</f>
        <v>0</v>
      </c>
      <c r="F23" s="38" t="str">
        <f t="shared" si="4"/>
        <v>-</v>
      </c>
      <c r="G23" s="38" t="str">
        <f t="shared" si="5"/>
        <v>-</v>
      </c>
      <c r="I23" s="20"/>
    </row>
    <row r="24" spans="1:9" x14ac:dyDescent="0.25">
      <c r="A24" s="72" t="s">
        <v>133</v>
      </c>
      <c r="B24" s="73">
        <f>B22-B23</f>
        <v>0</v>
      </c>
      <c r="C24" s="73">
        <f t="shared" ref="C24" si="6">C22-C23</f>
        <v>0</v>
      </c>
      <c r="D24" s="73">
        <f>D22-D23</f>
        <v>0</v>
      </c>
      <c r="E24" s="73">
        <f t="shared" ref="E24" si="7">E22-E23</f>
        <v>0</v>
      </c>
      <c r="F24" s="74"/>
      <c r="G24" s="74"/>
    </row>
    <row r="25" spans="1:9" x14ac:dyDescent="0.25">
      <c r="A25" s="26" t="s">
        <v>247</v>
      </c>
      <c r="B25" s="75"/>
      <c r="C25" s="75"/>
      <c r="D25" s="75"/>
      <c r="E25" s="75"/>
      <c r="F25" s="76"/>
      <c r="G25" s="76"/>
    </row>
    <row r="26" spans="1:9" x14ac:dyDescent="0.25">
      <c r="A26" s="21" t="s">
        <v>141</v>
      </c>
      <c r="B26" s="25">
        <f>B16+B17+B22</f>
        <v>542561.1</v>
      </c>
      <c r="C26" s="25">
        <f t="shared" ref="C26:E26" si="8">C16+C17+C22</f>
        <v>615862</v>
      </c>
      <c r="D26" s="25">
        <f t="shared" si="8"/>
        <v>615862</v>
      </c>
      <c r="E26" s="25">
        <f t="shared" si="8"/>
        <v>500188.26999999996</v>
      </c>
      <c r="F26" s="40">
        <f t="shared" ref="F26" si="9">IFERROR(E26/B26*100,"-")</f>
        <v>92.190219682170365</v>
      </c>
      <c r="G26" s="40">
        <f t="shared" ref="G26:G27" si="10">IFERROR(E26/D26*100,"-")</f>
        <v>81.217589330077189</v>
      </c>
      <c r="I26" s="20"/>
    </row>
    <row r="27" spans="1:9" x14ac:dyDescent="0.25">
      <c r="A27" s="21" t="s">
        <v>136</v>
      </c>
      <c r="B27" s="25">
        <f>B18+B19+B23</f>
        <v>466633.20000000007</v>
      </c>
      <c r="C27" s="25">
        <f t="shared" ref="C27:E27" si="11">C18+C19+C23</f>
        <v>652194</v>
      </c>
      <c r="D27" s="25">
        <f t="shared" si="11"/>
        <v>652194</v>
      </c>
      <c r="E27" s="25">
        <f t="shared" si="11"/>
        <v>517585.88999999996</v>
      </c>
      <c r="F27" s="40">
        <f>IFERROR(E27/B27*100,"-")</f>
        <v>110.91921663525011</v>
      </c>
      <c r="G27" s="40">
        <f t="shared" si="10"/>
        <v>79.360725489654911</v>
      </c>
      <c r="I27" s="20"/>
    </row>
    <row r="28" spans="1:9" x14ac:dyDescent="0.25">
      <c r="A28" s="72" t="s">
        <v>137</v>
      </c>
      <c r="B28" s="73">
        <f>B26-B27</f>
        <v>75927.899999999907</v>
      </c>
      <c r="C28" s="73">
        <f t="shared" ref="C28:E28" si="12">C26-C27</f>
        <v>-36332</v>
      </c>
      <c r="D28" s="73">
        <f t="shared" si="12"/>
        <v>-36332</v>
      </c>
      <c r="E28" s="73">
        <f t="shared" si="12"/>
        <v>-17397.619999999995</v>
      </c>
      <c r="F28" s="74"/>
      <c r="G28" s="74"/>
      <c r="I28" s="20"/>
    </row>
    <row r="29" spans="1:9" ht="3.75" customHeight="1" x14ac:dyDescent="0.25">
      <c r="A29" s="21"/>
      <c r="B29" s="22"/>
      <c r="C29" s="22"/>
      <c r="D29" s="22"/>
      <c r="E29" s="22"/>
      <c r="F29" s="38"/>
      <c r="G29" s="38"/>
    </row>
    <row r="30" spans="1:9" x14ac:dyDescent="0.25">
      <c r="A30" s="166" t="s">
        <v>134</v>
      </c>
      <c r="B30" s="167"/>
      <c r="C30" s="23"/>
      <c r="D30" s="23"/>
      <c r="E30" s="23"/>
      <c r="F30" s="39"/>
      <c r="G30" s="39"/>
      <c r="I30" s="20"/>
    </row>
    <row r="31" spans="1:9" x14ac:dyDescent="0.25">
      <c r="A31" s="166" t="s">
        <v>135</v>
      </c>
      <c r="B31" s="167"/>
      <c r="C31" s="23"/>
      <c r="D31" s="23"/>
      <c r="E31" s="99"/>
      <c r="F31" s="39"/>
      <c r="G31" s="39"/>
      <c r="I31" s="20"/>
    </row>
    <row r="32" spans="1:9" ht="1.5" customHeight="1" x14ac:dyDescent="0.25">
      <c r="A32" s="21"/>
      <c r="B32" s="24"/>
      <c r="C32" s="24"/>
      <c r="D32" s="22"/>
      <c r="E32" s="22"/>
      <c r="F32" s="38"/>
      <c r="G32" s="38"/>
    </row>
    <row r="33" spans="1:9" x14ac:dyDescent="0.25">
      <c r="A33" s="77" t="s">
        <v>142</v>
      </c>
      <c r="B33" s="78"/>
      <c r="C33" s="78"/>
      <c r="D33" s="79"/>
      <c r="E33" s="79"/>
      <c r="F33" s="80"/>
      <c r="G33" s="80"/>
    </row>
    <row r="34" spans="1:9" x14ac:dyDescent="0.25">
      <c r="A34" s="21" t="s">
        <v>220</v>
      </c>
      <c r="B34" s="22">
        <v>0</v>
      </c>
      <c r="C34" s="22">
        <v>0</v>
      </c>
      <c r="D34" s="22">
        <v>0</v>
      </c>
      <c r="E34" s="22">
        <v>28747.57</v>
      </c>
      <c r="F34" s="38"/>
      <c r="G34" s="38"/>
      <c r="I34" s="20"/>
    </row>
    <row r="35" spans="1:9" x14ac:dyDescent="0.25">
      <c r="A35" s="21" t="s">
        <v>221</v>
      </c>
      <c r="B35" s="22">
        <v>-36871.370000000003</v>
      </c>
      <c r="C35" s="22">
        <v>0</v>
      </c>
      <c r="D35" s="22">
        <v>0</v>
      </c>
      <c r="E35" s="22">
        <v>0</v>
      </c>
      <c r="F35" s="38"/>
      <c r="G35" s="38"/>
      <c r="I35" s="20"/>
    </row>
    <row r="36" spans="1:9" ht="18" customHeight="1" x14ac:dyDescent="0.25">
      <c r="A36" s="72" t="s">
        <v>155</v>
      </c>
      <c r="B36" s="73">
        <f>B34+B35</f>
        <v>-36871.370000000003</v>
      </c>
      <c r="C36" s="73">
        <f>C34+C35</f>
        <v>0</v>
      </c>
      <c r="D36" s="73">
        <f>D34+D35</f>
        <v>0</v>
      </c>
      <c r="E36" s="73">
        <f>SUM(E34+E35)</f>
        <v>28747.57</v>
      </c>
      <c r="F36" s="74"/>
      <c r="G36" s="74"/>
      <c r="I36" s="20"/>
    </row>
    <row r="37" spans="1:9" ht="9" customHeight="1" x14ac:dyDescent="0.25"/>
    <row r="38" spans="1:9" x14ac:dyDescent="0.25">
      <c r="A38" s="81" t="s">
        <v>137</v>
      </c>
      <c r="B38" s="82">
        <f>B28+B36</f>
        <v>39056.529999999904</v>
      </c>
      <c r="C38" s="82">
        <f>C28+C36</f>
        <v>-36332</v>
      </c>
      <c r="D38" s="82">
        <f>D28+D36</f>
        <v>-36332</v>
      </c>
      <c r="E38" s="82">
        <f>E28+E36</f>
        <v>11349.950000000004</v>
      </c>
      <c r="F38" s="83"/>
      <c r="G38" s="83"/>
      <c r="I38" s="20"/>
    </row>
    <row r="39" spans="1:9" ht="29.45" customHeight="1" x14ac:dyDescent="0.25">
      <c r="A39" s="176"/>
      <c r="B39" s="176"/>
      <c r="C39" s="176"/>
      <c r="D39" s="176"/>
      <c r="E39" s="176"/>
      <c r="F39" s="176"/>
      <c r="G39" s="176"/>
    </row>
    <row r="40" spans="1:9" x14ac:dyDescent="0.25">
      <c r="I40" s="20"/>
    </row>
    <row r="42" spans="1:9" x14ac:dyDescent="0.25">
      <c r="E42" s="20"/>
    </row>
    <row r="43" spans="1:9" x14ac:dyDescent="0.25">
      <c r="E43" s="20"/>
    </row>
    <row r="44" spans="1:9" x14ac:dyDescent="0.25">
      <c r="E44" s="20"/>
    </row>
  </sheetData>
  <mergeCells count="7">
    <mergeCell ref="A39:G39"/>
    <mergeCell ref="A1:G1"/>
    <mergeCell ref="A2:G2"/>
    <mergeCell ref="A3:G3"/>
    <mergeCell ref="A6:G6"/>
    <mergeCell ref="A8:G8"/>
    <mergeCell ref="A10:G10"/>
  </mergeCells>
  <conditionalFormatting sqref="B34:E35">
    <cfRule type="containsBlanks" dxfId="121" priority="1">
      <formula>LEN(TRIM(B34))=0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  <ignoredErrors>
    <ignoredError sqref="F20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0"/>
  <sheetViews>
    <sheetView showGridLines="0" zoomScaleNormal="100" workbookViewId="0">
      <selection activeCell="A223" sqref="A223:A224"/>
    </sheetView>
  </sheetViews>
  <sheetFormatPr defaultColWidth="9.140625" defaultRowHeight="12.75" x14ac:dyDescent="0.2"/>
  <cols>
    <col min="1" max="1" width="87.140625" style="1" bestFit="1" customWidth="1"/>
    <col min="2" max="2" width="14.7109375" style="1" bestFit="1" customWidth="1"/>
    <col min="3" max="3" width="15.140625" style="1" bestFit="1" customWidth="1"/>
    <col min="4" max="4" width="15.7109375" style="1" bestFit="1" customWidth="1"/>
    <col min="5" max="5" width="14.7109375" style="1" bestFit="1" customWidth="1"/>
    <col min="6" max="6" width="10.140625" style="1" bestFit="1" customWidth="1"/>
    <col min="7" max="7" width="8.5703125" style="10" bestFit="1" customWidth="1"/>
    <col min="8" max="16384" width="9.140625" style="1"/>
  </cols>
  <sheetData>
    <row r="1" spans="1:9" s="3" customFormat="1" ht="15.75" x14ac:dyDescent="0.25">
      <c r="A1" s="184" t="s">
        <v>115</v>
      </c>
      <c r="B1" s="184"/>
      <c r="C1" s="184"/>
      <c r="D1" s="184"/>
      <c r="E1" s="184"/>
      <c r="F1" s="184"/>
      <c r="G1" s="184"/>
    </row>
    <row r="2" spans="1:9" s="3" customFormat="1" ht="7.5" customHeight="1" x14ac:dyDescent="0.25">
      <c r="A2" s="2"/>
      <c r="B2" s="2"/>
      <c r="C2" s="2"/>
      <c r="D2" s="2"/>
      <c r="E2" s="2"/>
      <c r="F2" s="2"/>
      <c r="G2" s="8"/>
    </row>
    <row r="3" spans="1:9" s="3" customFormat="1" ht="15.75" x14ac:dyDescent="0.25">
      <c r="A3" s="185" t="s">
        <v>339</v>
      </c>
      <c r="B3" s="185"/>
      <c r="C3" s="185"/>
      <c r="D3" s="185"/>
      <c r="E3" s="185"/>
      <c r="F3" s="185"/>
      <c r="G3" s="185"/>
    </row>
    <row r="4" spans="1:9" s="3" customFormat="1" ht="6.75" customHeight="1" x14ac:dyDescent="0.25">
      <c r="G4" s="9"/>
    </row>
    <row r="5" spans="1:9" s="3" customFormat="1" ht="15.75" x14ac:dyDescent="0.25">
      <c r="A5" s="134" t="s">
        <v>0</v>
      </c>
      <c r="G5" s="9"/>
    </row>
    <row r="6" spans="1:9" s="3" customFormat="1" ht="11.25" customHeight="1" x14ac:dyDescent="0.25">
      <c r="A6" s="58"/>
      <c r="G6" s="9"/>
    </row>
    <row r="7" spans="1:9" s="128" customFormat="1" ht="15.75" x14ac:dyDescent="0.25">
      <c r="A7" s="186" t="s">
        <v>257</v>
      </c>
      <c r="B7" s="186"/>
      <c r="C7" s="186"/>
      <c r="D7" s="186"/>
      <c r="E7" s="186"/>
      <c r="F7" s="186"/>
      <c r="G7" s="186"/>
    </row>
    <row r="8" spans="1:9" ht="6.75" customHeight="1" x14ac:dyDescent="0.2">
      <c r="A8" s="45"/>
      <c r="B8" s="45"/>
      <c r="C8" s="45"/>
      <c r="D8" s="45"/>
      <c r="E8" s="45"/>
      <c r="F8" s="45"/>
      <c r="G8" s="46"/>
    </row>
    <row r="9" spans="1:9" ht="51" x14ac:dyDescent="0.2">
      <c r="A9" s="57" t="s">
        <v>112</v>
      </c>
      <c r="B9" s="28" t="str">
        <f>'Sažetak '!B13</f>
        <v>Ostvarenje / izvršenje 
01.01.-31.12.2024.</v>
      </c>
      <c r="C9" s="28" t="str">
        <f>'Sažetak '!C13</f>
        <v>Izvorni plan 
2025.</v>
      </c>
      <c r="D9" s="28" t="str">
        <f>'Sažetak '!D13</f>
        <v>Tekući plan           2025.</v>
      </c>
      <c r="E9" s="28" t="str">
        <f>'Sažetak '!E13</f>
        <v>Ostvarenje / izvršenje 
01.01.-31.12.2025.</v>
      </c>
      <c r="F9" s="37" t="s">
        <v>190</v>
      </c>
      <c r="G9" s="37" t="s">
        <v>191</v>
      </c>
    </row>
    <row r="10" spans="1:9" s="4" customFormat="1" ht="11.25" x14ac:dyDescent="0.2">
      <c r="A10" s="55">
        <v>1</v>
      </c>
      <c r="B10" s="55">
        <v>2</v>
      </c>
      <c r="C10" s="55">
        <v>3</v>
      </c>
      <c r="D10" s="55">
        <v>4</v>
      </c>
      <c r="E10" s="55">
        <v>5</v>
      </c>
      <c r="F10" s="55" t="s">
        <v>113</v>
      </c>
      <c r="G10" s="56" t="s">
        <v>114</v>
      </c>
    </row>
    <row r="11" spans="1:9" ht="15.75" x14ac:dyDescent="0.25">
      <c r="A11" s="7" t="s">
        <v>1</v>
      </c>
      <c r="B11" s="109">
        <f>B12+B37+B44+B48+B56+B65</f>
        <v>542561.1</v>
      </c>
      <c r="C11" s="109">
        <f>C12+C37+C44+C48+C56+C65</f>
        <v>615862</v>
      </c>
      <c r="D11" s="109">
        <f t="shared" ref="D11:E11" si="0">D12+D37+D44+D48+D56+D65</f>
        <v>615862</v>
      </c>
      <c r="E11" s="109">
        <f t="shared" si="0"/>
        <v>500188.26999999996</v>
      </c>
      <c r="F11" s="115">
        <f>IFERROR(E11/B11*100,"-")</f>
        <v>92.190219682170365</v>
      </c>
      <c r="G11" s="115">
        <f>IFERROR(E11/D11*100,"-")</f>
        <v>81.217589330077189</v>
      </c>
      <c r="H11" s="86"/>
      <c r="I11" s="162"/>
    </row>
    <row r="12" spans="1:9" ht="15.75" x14ac:dyDescent="0.25">
      <c r="A12" s="53" t="s">
        <v>2</v>
      </c>
      <c r="B12" s="110">
        <f>B13+B15+B19+B22+B25+B28+B31</f>
        <v>226246.05</v>
      </c>
      <c r="C12" s="110">
        <v>284785</v>
      </c>
      <c r="D12" s="110">
        <v>284785</v>
      </c>
      <c r="E12" s="110">
        <f>E13+E15+E19+E22+E25+E28+E31</f>
        <v>212903.47</v>
      </c>
      <c r="F12" s="116">
        <f t="shared" ref="F12:F77" si="1">IFERROR(E12/B12*100,"-")</f>
        <v>94.10262411211157</v>
      </c>
      <c r="G12" s="116">
        <f t="shared" ref="G12:G77" si="2">IFERROR(E12/D12*100,"-")</f>
        <v>74.759369348806999</v>
      </c>
      <c r="H12" s="86"/>
      <c r="I12" s="162"/>
    </row>
    <row r="13" spans="1:9" x14ac:dyDescent="0.2">
      <c r="A13" s="49" t="s">
        <v>3</v>
      </c>
      <c r="B13" s="110">
        <f>B14</f>
        <v>0</v>
      </c>
      <c r="C13" s="110"/>
      <c r="D13" s="110"/>
      <c r="E13" s="110">
        <f t="shared" ref="E13" si="3">E14</f>
        <v>0</v>
      </c>
      <c r="F13" s="116" t="str">
        <f t="shared" si="1"/>
        <v>-</v>
      </c>
      <c r="G13" s="116" t="str">
        <f t="shared" si="2"/>
        <v>-</v>
      </c>
      <c r="H13" s="86"/>
      <c r="I13" s="104"/>
    </row>
    <row r="14" spans="1:9" x14ac:dyDescent="0.2">
      <c r="A14" s="50" t="s">
        <v>4</v>
      </c>
      <c r="B14" s="22">
        <v>0</v>
      </c>
      <c r="C14" s="111"/>
      <c r="D14" s="111"/>
      <c r="E14" s="22">
        <v>0</v>
      </c>
      <c r="F14" s="117" t="str">
        <f t="shared" si="1"/>
        <v>-</v>
      </c>
      <c r="G14" s="116" t="str">
        <f t="shared" si="2"/>
        <v>-</v>
      </c>
      <c r="H14" s="86"/>
    </row>
    <row r="15" spans="1:9" x14ac:dyDescent="0.2">
      <c r="A15" s="49" t="s">
        <v>5</v>
      </c>
      <c r="B15" s="110">
        <f>SUM(B16:B18)</f>
        <v>0</v>
      </c>
      <c r="C15" s="110"/>
      <c r="D15" s="110"/>
      <c r="E15" s="110">
        <f>SUM(E16:E18)</f>
        <v>0</v>
      </c>
      <c r="F15" s="116" t="str">
        <f t="shared" si="1"/>
        <v>-</v>
      </c>
      <c r="G15" s="116" t="str">
        <f t="shared" si="2"/>
        <v>-</v>
      </c>
      <c r="H15" s="86"/>
    </row>
    <row r="16" spans="1:9" x14ac:dyDescent="0.2">
      <c r="A16" s="50" t="s">
        <v>6</v>
      </c>
      <c r="B16" s="22">
        <v>0</v>
      </c>
      <c r="C16" s="111"/>
      <c r="D16" s="111"/>
      <c r="E16" s="22">
        <v>0</v>
      </c>
      <c r="F16" s="117" t="str">
        <f t="shared" si="1"/>
        <v>-</v>
      </c>
      <c r="G16" s="116" t="str">
        <f t="shared" si="2"/>
        <v>-</v>
      </c>
      <c r="H16" s="86"/>
    </row>
    <row r="17" spans="1:8" x14ac:dyDescent="0.2">
      <c r="A17" s="50" t="s">
        <v>206</v>
      </c>
      <c r="B17" s="22">
        <v>0</v>
      </c>
      <c r="C17" s="111"/>
      <c r="D17" s="111"/>
      <c r="E17" s="22">
        <v>0</v>
      </c>
      <c r="F17" s="117" t="str">
        <f t="shared" si="1"/>
        <v>-</v>
      </c>
      <c r="G17" s="116" t="str">
        <f t="shared" si="2"/>
        <v>-</v>
      </c>
      <c r="H17" s="86"/>
    </row>
    <row r="18" spans="1:8" x14ac:dyDescent="0.2">
      <c r="A18" s="50" t="s">
        <v>198</v>
      </c>
      <c r="B18" s="22">
        <v>0</v>
      </c>
      <c r="C18" s="111"/>
      <c r="D18" s="111"/>
      <c r="E18" s="22">
        <v>0</v>
      </c>
      <c r="F18" s="117" t="str">
        <f t="shared" si="1"/>
        <v>-</v>
      </c>
      <c r="G18" s="116" t="str">
        <f t="shared" si="2"/>
        <v>-</v>
      </c>
      <c r="H18" s="86"/>
    </row>
    <row r="19" spans="1:8" x14ac:dyDescent="0.2">
      <c r="A19" s="49" t="s">
        <v>331</v>
      </c>
      <c r="B19" s="106">
        <f>B20+B21</f>
        <v>3653.1</v>
      </c>
      <c r="C19" s="111"/>
      <c r="D19" s="111"/>
      <c r="E19" s="106">
        <f>E20+E21</f>
        <v>0</v>
      </c>
      <c r="F19" s="117"/>
      <c r="G19" s="116"/>
      <c r="H19" s="86"/>
    </row>
    <row r="20" spans="1:8" x14ac:dyDescent="0.2">
      <c r="A20" s="50" t="s">
        <v>266</v>
      </c>
      <c r="B20" s="22">
        <v>3653.1</v>
      </c>
      <c r="C20" s="111"/>
      <c r="D20" s="111"/>
      <c r="E20" s="22">
        <v>0</v>
      </c>
      <c r="F20" s="117"/>
      <c r="G20" s="116"/>
      <c r="H20" s="86"/>
    </row>
    <row r="21" spans="1:8" x14ac:dyDescent="0.2">
      <c r="A21" s="50" t="s">
        <v>199</v>
      </c>
      <c r="B21" s="22">
        <v>0</v>
      </c>
      <c r="C21" s="111"/>
      <c r="D21" s="111"/>
      <c r="E21" s="22">
        <v>0</v>
      </c>
      <c r="F21" s="117" t="str">
        <f t="shared" si="1"/>
        <v>-</v>
      </c>
      <c r="G21" s="116" t="str">
        <f t="shared" si="2"/>
        <v>-</v>
      </c>
      <c r="H21" s="86"/>
    </row>
    <row r="22" spans="1:8" x14ac:dyDescent="0.2">
      <c r="A22" s="49" t="s">
        <v>222</v>
      </c>
      <c r="B22" s="110">
        <f>B23+B24</f>
        <v>214624.94999999998</v>
      </c>
      <c r="C22" s="110"/>
      <c r="D22" s="110"/>
      <c r="E22" s="110">
        <f t="shared" ref="E22" si="4">E23+E24</f>
        <v>61997.52</v>
      </c>
      <c r="F22" s="116">
        <f t="shared" si="1"/>
        <v>28.886445867547089</v>
      </c>
      <c r="G22" s="116" t="str">
        <f t="shared" si="2"/>
        <v>-</v>
      </c>
      <c r="H22" s="86"/>
    </row>
    <row r="23" spans="1:8" x14ac:dyDescent="0.2">
      <c r="A23" s="50" t="s">
        <v>223</v>
      </c>
      <c r="B23" s="22">
        <v>177133.36</v>
      </c>
      <c r="C23" s="111"/>
      <c r="D23" s="111"/>
      <c r="E23" s="22">
        <v>61997.52</v>
      </c>
      <c r="F23" s="117">
        <f t="shared" si="1"/>
        <v>35.00047647715823</v>
      </c>
      <c r="G23" s="116" t="str">
        <f t="shared" si="2"/>
        <v>-</v>
      </c>
      <c r="H23" s="86"/>
    </row>
    <row r="24" spans="1:8" x14ac:dyDescent="0.2">
      <c r="A24" s="50" t="s">
        <v>224</v>
      </c>
      <c r="B24" s="22">
        <v>37491.589999999997</v>
      </c>
      <c r="C24" s="111"/>
      <c r="D24" s="111"/>
      <c r="E24" s="22">
        <v>0</v>
      </c>
      <c r="F24" s="117">
        <f t="shared" si="1"/>
        <v>0</v>
      </c>
      <c r="G24" s="116" t="str">
        <f t="shared" si="2"/>
        <v>-</v>
      </c>
      <c r="H24" s="86"/>
    </row>
    <row r="25" spans="1:8" x14ac:dyDescent="0.2">
      <c r="A25" s="49" t="s">
        <v>225</v>
      </c>
      <c r="B25" s="110">
        <f>B26+B27</f>
        <v>0</v>
      </c>
      <c r="C25" s="110"/>
      <c r="D25" s="110"/>
      <c r="E25" s="110">
        <f t="shared" ref="E25" si="5">E26+E27</f>
        <v>0</v>
      </c>
      <c r="F25" s="116" t="str">
        <f t="shared" si="1"/>
        <v>-</v>
      </c>
      <c r="G25" s="116" t="str">
        <f t="shared" si="2"/>
        <v>-</v>
      </c>
      <c r="H25" s="86"/>
    </row>
    <row r="26" spans="1:8" x14ac:dyDescent="0.2">
      <c r="A26" s="50" t="s">
        <v>226</v>
      </c>
      <c r="B26" s="111">
        <v>0</v>
      </c>
      <c r="C26" s="111"/>
      <c r="D26" s="111"/>
      <c r="E26" s="111">
        <v>0</v>
      </c>
      <c r="F26" s="117" t="str">
        <f t="shared" si="1"/>
        <v>-</v>
      </c>
      <c r="G26" s="116" t="str">
        <f t="shared" si="2"/>
        <v>-</v>
      </c>
      <c r="H26" s="86"/>
    </row>
    <row r="27" spans="1:8" x14ac:dyDescent="0.2">
      <c r="A27" s="50" t="s">
        <v>227</v>
      </c>
      <c r="B27" s="22">
        <v>0</v>
      </c>
      <c r="C27" s="111"/>
      <c r="D27" s="111"/>
      <c r="E27" s="22">
        <v>0</v>
      </c>
      <c r="F27" s="117" t="str">
        <f t="shared" si="1"/>
        <v>-</v>
      </c>
      <c r="G27" s="116" t="str">
        <f t="shared" si="2"/>
        <v>-</v>
      </c>
      <c r="H27" s="86"/>
    </row>
    <row r="28" spans="1:8" x14ac:dyDescent="0.2">
      <c r="A28" s="49" t="s">
        <v>7</v>
      </c>
      <c r="B28" s="110">
        <f>B29+B30</f>
        <v>7968</v>
      </c>
      <c r="C28" s="110"/>
      <c r="D28" s="110"/>
      <c r="E28" s="110">
        <f t="shared" ref="E28" si="6">E29+E30</f>
        <v>7968</v>
      </c>
      <c r="F28" s="116">
        <f t="shared" si="1"/>
        <v>100</v>
      </c>
      <c r="G28" s="116" t="str">
        <f t="shared" si="2"/>
        <v>-</v>
      </c>
      <c r="H28" s="86"/>
    </row>
    <row r="29" spans="1:8" x14ac:dyDescent="0.2">
      <c r="A29" s="50" t="s">
        <v>8</v>
      </c>
      <c r="B29" s="111">
        <v>7968</v>
      </c>
      <c r="C29" s="111"/>
      <c r="D29" s="111"/>
      <c r="E29" s="111">
        <v>7968</v>
      </c>
      <c r="F29" s="117">
        <f t="shared" si="1"/>
        <v>100</v>
      </c>
      <c r="G29" s="116" t="str">
        <f t="shared" si="2"/>
        <v>-</v>
      </c>
      <c r="H29" s="86"/>
    </row>
    <row r="30" spans="1:8" x14ac:dyDescent="0.2">
      <c r="A30" s="50" t="s">
        <v>143</v>
      </c>
      <c r="B30" s="22">
        <v>0</v>
      </c>
      <c r="C30" s="111"/>
      <c r="D30" s="111"/>
      <c r="E30" s="22">
        <v>0</v>
      </c>
      <c r="F30" s="117" t="str">
        <f t="shared" si="1"/>
        <v>-</v>
      </c>
      <c r="G30" s="116" t="str">
        <f t="shared" si="2"/>
        <v>-</v>
      </c>
      <c r="H30" s="86"/>
    </row>
    <row r="31" spans="1:8" x14ac:dyDescent="0.2">
      <c r="A31" s="49" t="s">
        <v>252</v>
      </c>
      <c r="B31" s="110">
        <f>B32+B33+B34+B35</f>
        <v>0</v>
      </c>
      <c r="C31" s="110"/>
      <c r="D31" s="110"/>
      <c r="E31" s="110">
        <f t="shared" ref="E31" si="7">E32+E33+E34+E35</f>
        <v>142937.95000000001</v>
      </c>
      <c r="F31" s="117" t="str">
        <f t="shared" si="1"/>
        <v>-</v>
      </c>
      <c r="G31" s="116" t="str">
        <f t="shared" si="2"/>
        <v>-</v>
      </c>
      <c r="H31" s="86"/>
    </row>
    <row r="32" spans="1:8" x14ac:dyDescent="0.2">
      <c r="A32" s="50" t="s">
        <v>253</v>
      </c>
      <c r="B32" s="22">
        <v>0</v>
      </c>
      <c r="C32" s="111"/>
      <c r="D32" s="111"/>
      <c r="E32" s="22">
        <v>24564.86</v>
      </c>
      <c r="F32" s="117" t="str">
        <f t="shared" si="1"/>
        <v>-</v>
      </c>
      <c r="G32" s="116" t="str">
        <f t="shared" si="2"/>
        <v>-</v>
      </c>
      <c r="H32" s="86"/>
    </row>
    <row r="33" spans="1:8" x14ac:dyDescent="0.2">
      <c r="A33" s="50" t="s">
        <v>254</v>
      </c>
      <c r="B33" s="22">
        <v>0</v>
      </c>
      <c r="C33" s="111"/>
      <c r="D33" s="111"/>
      <c r="E33" s="22">
        <v>35352.36</v>
      </c>
      <c r="F33" s="117" t="str">
        <f t="shared" si="1"/>
        <v>-</v>
      </c>
      <c r="G33" s="116" t="str">
        <f t="shared" si="2"/>
        <v>-</v>
      </c>
      <c r="H33" s="86"/>
    </row>
    <row r="34" spans="1:8" x14ac:dyDescent="0.2">
      <c r="A34" s="50" t="s">
        <v>255</v>
      </c>
      <c r="B34" s="22">
        <v>0</v>
      </c>
      <c r="C34" s="111"/>
      <c r="D34" s="111"/>
      <c r="E34" s="111">
        <v>44078.09</v>
      </c>
      <c r="F34" s="117" t="str">
        <f t="shared" si="1"/>
        <v>-</v>
      </c>
      <c r="G34" s="116" t="str">
        <f t="shared" si="2"/>
        <v>-</v>
      </c>
      <c r="H34" s="86"/>
    </row>
    <row r="35" spans="1:8" x14ac:dyDescent="0.2">
      <c r="A35" s="50" t="s">
        <v>256</v>
      </c>
      <c r="B35" s="22">
        <v>0</v>
      </c>
      <c r="C35" s="111"/>
      <c r="D35" s="111"/>
      <c r="E35" s="22">
        <v>38942.639999999999</v>
      </c>
      <c r="F35" s="117" t="str">
        <f t="shared" si="1"/>
        <v>-</v>
      </c>
      <c r="G35" s="116" t="str">
        <f t="shared" si="2"/>
        <v>-</v>
      </c>
      <c r="H35" s="86"/>
    </row>
    <row r="36" spans="1:8" ht="7.5" customHeight="1" x14ac:dyDescent="0.2">
      <c r="A36" s="50"/>
      <c r="B36" s="111"/>
      <c r="C36" s="111"/>
      <c r="D36" s="111"/>
      <c r="E36" s="111"/>
      <c r="F36" s="117"/>
      <c r="G36" s="116"/>
      <c r="H36" s="86"/>
    </row>
    <row r="37" spans="1:8" x14ac:dyDescent="0.2">
      <c r="A37" s="53" t="s">
        <v>9</v>
      </c>
      <c r="B37" s="110">
        <f>B38</f>
        <v>136.32</v>
      </c>
      <c r="C37" s="110">
        <v>332</v>
      </c>
      <c r="D37" s="110">
        <v>332</v>
      </c>
      <c r="E37" s="110">
        <f t="shared" ref="E37" si="8">E38</f>
        <v>157.6</v>
      </c>
      <c r="F37" s="116">
        <f t="shared" si="1"/>
        <v>115.61032863849765</v>
      </c>
      <c r="G37" s="116">
        <f t="shared" si="2"/>
        <v>47.46987951807229</v>
      </c>
      <c r="H37" s="86"/>
    </row>
    <row r="38" spans="1:8" x14ac:dyDescent="0.2">
      <c r="A38" s="49" t="s">
        <v>10</v>
      </c>
      <c r="B38" s="110">
        <f>SUM(B39:B42)</f>
        <v>136.32</v>
      </c>
      <c r="C38" s="110"/>
      <c r="D38" s="110"/>
      <c r="E38" s="110">
        <f t="shared" ref="E38" si="9">SUM(E39:E42)</f>
        <v>157.6</v>
      </c>
      <c r="F38" s="116">
        <f t="shared" si="1"/>
        <v>115.61032863849765</v>
      </c>
      <c r="G38" s="116" t="str">
        <f t="shared" si="2"/>
        <v>-</v>
      </c>
      <c r="H38" s="86"/>
    </row>
    <row r="39" spans="1:8" x14ac:dyDescent="0.2">
      <c r="A39" s="50" t="s">
        <v>11</v>
      </c>
      <c r="B39" s="111">
        <v>136.32</v>
      </c>
      <c r="C39" s="111"/>
      <c r="D39" s="111"/>
      <c r="E39" s="111">
        <v>157.6</v>
      </c>
      <c r="F39" s="117">
        <f t="shared" si="1"/>
        <v>115.61032863849765</v>
      </c>
      <c r="G39" s="116" t="str">
        <f t="shared" si="2"/>
        <v>-</v>
      </c>
      <c r="H39" s="86"/>
    </row>
    <row r="40" spans="1:8" x14ac:dyDescent="0.2">
      <c r="A40" s="50" t="s">
        <v>12</v>
      </c>
      <c r="B40" s="22">
        <v>0</v>
      </c>
      <c r="C40" s="111"/>
      <c r="D40" s="111"/>
      <c r="E40" s="22">
        <v>0</v>
      </c>
      <c r="F40" s="117" t="str">
        <f t="shared" si="1"/>
        <v>-</v>
      </c>
      <c r="G40" s="116" t="str">
        <f t="shared" si="2"/>
        <v>-</v>
      </c>
      <c r="H40" s="86"/>
    </row>
    <row r="41" spans="1:8" x14ac:dyDescent="0.2">
      <c r="A41" s="50" t="s">
        <v>228</v>
      </c>
      <c r="B41" s="22">
        <v>0</v>
      </c>
      <c r="C41" s="111"/>
      <c r="D41" s="111"/>
      <c r="E41" s="22">
        <v>0</v>
      </c>
      <c r="F41" s="117" t="str">
        <f t="shared" si="1"/>
        <v>-</v>
      </c>
      <c r="G41" s="116" t="str">
        <f t="shared" si="2"/>
        <v>-</v>
      </c>
      <c r="H41" s="86"/>
    </row>
    <row r="42" spans="1:8" x14ac:dyDescent="0.2">
      <c r="A42" s="50" t="s">
        <v>200</v>
      </c>
      <c r="B42" s="22">
        <v>0</v>
      </c>
      <c r="C42" s="111"/>
      <c r="D42" s="111"/>
      <c r="E42" s="22">
        <v>0</v>
      </c>
      <c r="F42" s="117" t="str">
        <f t="shared" si="1"/>
        <v>-</v>
      </c>
      <c r="G42" s="116" t="str">
        <f t="shared" si="2"/>
        <v>-</v>
      </c>
      <c r="H42" s="86"/>
    </row>
    <row r="43" spans="1:8" ht="7.5" customHeight="1" x14ac:dyDescent="0.2">
      <c r="A43" s="50"/>
      <c r="B43" s="111"/>
      <c r="C43" s="111"/>
      <c r="D43" s="111"/>
      <c r="E43" s="111"/>
      <c r="F43" s="117"/>
      <c r="G43" s="116"/>
      <c r="H43" s="86"/>
    </row>
    <row r="44" spans="1:8" x14ac:dyDescent="0.2">
      <c r="A44" s="53" t="s">
        <v>13</v>
      </c>
      <c r="B44" s="110">
        <f>B45</f>
        <v>0</v>
      </c>
      <c r="C44" s="110">
        <v>0</v>
      </c>
      <c r="D44" s="110">
        <v>0</v>
      </c>
      <c r="E44" s="110">
        <f t="shared" ref="E44:E45" si="10">E45</f>
        <v>0</v>
      </c>
      <c r="F44" s="116" t="str">
        <f t="shared" si="1"/>
        <v>-</v>
      </c>
      <c r="G44" s="116" t="str">
        <f t="shared" si="2"/>
        <v>-</v>
      </c>
      <c r="H44" s="86"/>
    </row>
    <row r="45" spans="1:8" x14ac:dyDescent="0.2">
      <c r="A45" s="49" t="s">
        <v>14</v>
      </c>
      <c r="B45" s="110">
        <f>B46</f>
        <v>0</v>
      </c>
      <c r="C45" s="110"/>
      <c r="D45" s="110"/>
      <c r="E45" s="110">
        <f t="shared" si="10"/>
        <v>0</v>
      </c>
      <c r="F45" s="116" t="str">
        <f t="shared" si="1"/>
        <v>-</v>
      </c>
      <c r="G45" s="116" t="str">
        <f t="shared" si="2"/>
        <v>-</v>
      </c>
      <c r="H45" s="86"/>
    </row>
    <row r="46" spans="1:8" x14ac:dyDescent="0.2">
      <c r="A46" s="50" t="s">
        <v>15</v>
      </c>
      <c r="B46" s="111">
        <v>0</v>
      </c>
      <c r="C46" s="111"/>
      <c r="D46" s="111"/>
      <c r="E46" s="111">
        <v>0</v>
      </c>
      <c r="F46" s="117" t="str">
        <f t="shared" si="1"/>
        <v>-</v>
      </c>
      <c r="G46" s="116" t="str">
        <f t="shared" si="2"/>
        <v>-</v>
      </c>
      <c r="H46" s="86"/>
    </row>
    <row r="47" spans="1:8" ht="7.5" customHeight="1" x14ac:dyDescent="0.2">
      <c r="A47" s="50"/>
      <c r="B47" s="111"/>
      <c r="C47" s="111"/>
      <c r="D47" s="111"/>
      <c r="E47" s="111"/>
      <c r="F47" s="117"/>
      <c r="G47" s="116"/>
      <c r="H47" s="86"/>
    </row>
    <row r="48" spans="1:8" ht="25.5" x14ac:dyDescent="0.2">
      <c r="A48" s="53" t="s">
        <v>207</v>
      </c>
      <c r="B48" s="110">
        <f>B49+B52</f>
        <v>3657</v>
      </c>
      <c r="C48" s="110">
        <v>2571</v>
      </c>
      <c r="D48" s="110">
        <v>2571</v>
      </c>
      <c r="E48" s="110">
        <f t="shared" ref="E48" si="11">E49+E52</f>
        <v>3162</v>
      </c>
      <c r="F48" s="116">
        <f t="shared" si="1"/>
        <v>86.464315012305164</v>
      </c>
      <c r="G48" s="116">
        <f t="shared" si="2"/>
        <v>122.98716452742124</v>
      </c>
      <c r="H48" s="86"/>
    </row>
    <row r="49" spans="1:8" x14ac:dyDescent="0.2">
      <c r="A49" s="49" t="s">
        <v>16</v>
      </c>
      <c r="B49" s="110">
        <f>B50+B51</f>
        <v>3657</v>
      </c>
      <c r="C49" s="110"/>
      <c r="D49" s="110"/>
      <c r="E49" s="110">
        <f t="shared" ref="E49" si="12">E50+E51</f>
        <v>3162</v>
      </c>
      <c r="F49" s="116">
        <f t="shared" si="1"/>
        <v>86.464315012305164</v>
      </c>
      <c r="G49" s="116" t="str">
        <f t="shared" si="2"/>
        <v>-</v>
      </c>
      <c r="H49" s="86"/>
    </row>
    <row r="50" spans="1:8" x14ac:dyDescent="0.2">
      <c r="A50" s="50" t="s">
        <v>229</v>
      </c>
      <c r="B50" s="22">
        <v>0</v>
      </c>
      <c r="C50" s="110"/>
      <c r="D50" s="110"/>
      <c r="E50" s="22">
        <v>0</v>
      </c>
      <c r="F50" s="116" t="str">
        <f t="shared" si="1"/>
        <v>-</v>
      </c>
      <c r="G50" s="116" t="str">
        <f t="shared" si="2"/>
        <v>-</v>
      </c>
      <c r="H50" s="86"/>
    </row>
    <row r="51" spans="1:8" x14ac:dyDescent="0.2">
      <c r="A51" s="50" t="s">
        <v>17</v>
      </c>
      <c r="B51" s="22">
        <v>3657</v>
      </c>
      <c r="C51" s="111"/>
      <c r="D51" s="111"/>
      <c r="E51" s="111">
        <v>3162</v>
      </c>
      <c r="F51" s="117">
        <f t="shared" si="1"/>
        <v>86.464315012305164</v>
      </c>
      <c r="G51" s="116" t="str">
        <f t="shared" si="2"/>
        <v>-</v>
      </c>
      <c r="H51" s="86"/>
    </row>
    <row r="52" spans="1:8" ht="25.5" x14ac:dyDescent="0.2">
      <c r="A52" s="49" t="s">
        <v>208</v>
      </c>
      <c r="B52" s="110">
        <f>B53+B54</f>
        <v>0</v>
      </c>
      <c r="C52" s="110"/>
      <c r="D52" s="110"/>
      <c r="E52" s="110">
        <f t="shared" ref="E52" si="13">E53+E54</f>
        <v>0</v>
      </c>
      <c r="F52" s="116" t="str">
        <f t="shared" si="1"/>
        <v>-</v>
      </c>
      <c r="G52" s="116" t="str">
        <f t="shared" si="2"/>
        <v>-</v>
      </c>
      <c r="H52" s="86"/>
    </row>
    <row r="53" spans="1:8" x14ac:dyDescent="0.2">
      <c r="A53" s="50" t="s">
        <v>193</v>
      </c>
      <c r="B53" s="111">
        <v>0</v>
      </c>
      <c r="C53" s="111"/>
      <c r="D53" s="111"/>
      <c r="E53" s="22">
        <v>0</v>
      </c>
      <c r="F53" s="117" t="str">
        <f t="shared" si="1"/>
        <v>-</v>
      </c>
      <c r="G53" s="116" t="str">
        <f t="shared" si="2"/>
        <v>-</v>
      </c>
      <c r="H53" s="86"/>
    </row>
    <row r="54" spans="1:8" x14ac:dyDescent="0.2">
      <c r="A54" s="50" t="s">
        <v>209</v>
      </c>
      <c r="B54" s="22">
        <v>0</v>
      </c>
      <c r="C54" s="111"/>
      <c r="D54" s="111"/>
      <c r="E54" s="22">
        <v>0</v>
      </c>
      <c r="F54" s="117" t="str">
        <f t="shared" si="1"/>
        <v>-</v>
      </c>
      <c r="G54" s="116" t="str">
        <f t="shared" si="2"/>
        <v>-</v>
      </c>
      <c r="H54" s="86"/>
    </row>
    <row r="55" spans="1:8" x14ac:dyDescent="0.2">
      <c r="A55" s="50"/>
      <c r="B55" s="111"/>
      <c r="C55" s="111"/>
      <c r="D55" s="111"/>
      <c r="E55" s="111"/>
      <c r="F55" s="117"/>
      <c r="G55" s="116"/>
      <c r="H55" s="86"/>
    </row>
    <row r="56" spans="1:8" x14ac:dyDescent="0.2">
      <c r="A56" s="53" t="s">
        <v>230</v>
      </c>
      <c r="B56" s="112">
        <f>B57+B62</f>
        <v>312453.13</v>
      </c>
      <c r="C56" s="110">
        <v>328109</v>
      </c>
      <c r="D56" s="110">
        <v>328109</v>
      </c>
      <c r="E56" s="112">
        <f t="shared" ref="E56" si="14">E57+E62</f>
        <v>283965.19999999995</v>
      </c>
      <c r="F56" s="116">
        <f t="shared" si="1"/>
        <v>90.882494920118091</v>
      </c>
      <c r="G56" s="116">
        <f t="shared" si="2"/>
        <v>86.545995385679745</v>
      </c>
      <c r="H56" s="86"/>
    </row>
    <row r="57" spans="1:8" x14ac:dyDescent="0.2">
      <c r="A57" s="49" t="s">
        <v>248</v>
      </c>
      <c r="B57" s="110">
        <f>B58+B59+B60</f>
        <v>312453.13</v>
      </c>
      <c r="C57" s="110"/>
      <c r="D57" s="110"/>
      <c r="E57" s="110">
        <f t="shared" ref="E57" si="15">E58+E59+E60</f>
        <v>283965.19999999995</v>
      </c>
      <c r="F57" s="116">
        <f t="shared" si="1"/>
        <v>90.882494920118091</v>
      </c>
      <c r="G57" s="116" t="str">
        <f t="shared" si="2"/>
        <v>-</v>
      </c>
      <c r="H57" s="86"/>
    </row>
    <row r="58" spans="1:8" x14ac:dyDescent="0.2">
      <c r="A58" s="50" t="s">
        <v>249</v>
      </c>
      <c r="B58" s="111">
        <v>308904.2</v>
      </c>
      <c r="C58" s="110"/>
      <c r="D58" s="110"/>
      <c r="E58" s="111">
        <v>283088.40999999997</v>
      </c>
      <c r="F58" s="117">
        <f t="shared" si="1"/>
        <v>91.642784397233825</v>
      </c>
      <c r="G58" s="116" t="str">
        <f t="shared" si="2"/>
        <v>-</v>
      </c>
      <c r="H58" s="86"/>
    </row>
    <row r="59" spans="1:8" x14ac:dyDescent="0.2">
      <c r="A59" s="50" t="s">
        <v>250</v>
      </c>
      <c r="B59" s="22">
        <v>3548.93</v>
      </c>
      <c r="C59" s="110"/>
      <c r="D59" s="110"/>
      <c r="E59" s="22">
        <v>876.79</v>
      </c>
      <c r="F59" s="117">
        <f t="shared" si="1"/>
        <v>24.705756382909779</v>
      </c>
      <c r="G59" s="116" t="str">
        <f t="shared" si="2"/>
        <v>-</v>
      </c>
      <c r="H59" s="86"/>
    </row>
    <row r="60" spans="1:8" x14ac:dyDescent="0.2">
      <c r="A60" s="50" t="s">
        <v>251</v>
      </c>
      <c r="B60" s="22">
        <v>0</v>
      </c>
      <c r="C60" s="110"/>
      <c r="D60" s="110"/>
      <c r="E60" s="22">
        <v>0</v>
      </c>
      <c r="F60" s="117" t="str">
        <f t="shared" si="1"/>
        <v>-</v>
      </c>
      <c r="G60" s="116" t="str">
        <f t="shared" si="2"/>
        <v>-</v>
      </c>
      <c r="H60" s="86"/>
    </row>
    <row r="61" spans="1:8" x14ac:dyDescent="0.2">
      <c r="A61" s="50"/>
      <c r="B61" s="110"/>
      <c r="C61" s="110"/>
      <c r="D61" s="110"/>
      <c r="E61" s="110"/>
      <c r="F61" s="117"/>
      <c r="G61" s="116"/>
      <c r="H61" s="86"/>
    </row>
    <row r="62" spans="1:8" x14ac:dyDescent="0.2">
      <c r="A62" s="49" t="s">
        <v>231</v>
      </c>
      <c r="B62" s="110">
        <f>B63</f>
        <v>0</v>
      </c>
      <c r="C62" s="110"/>
      <c r="D62" s="110"/>
      <c r="E62" s="110">
        <f t="shared" ref="E62" si="16">E63</f>
        <v>0</v>
      </c>
      <c r="F62" s="117" t="str">
        <f t="shared" si="1"/>
        <v>-</v>
      </c>
      <c r="G62" s="116" t="str">
        <f t="shared" si="2"/>
        <v>-</v>
      </c>
      <c r="H62" s="86"/>
    </row>
    <row r="63" spans="1:8" x14ac:dyDescent="0.2">
      <c r="A63" s="50" t="s">
        <v>232</v>
      </c>
      <c r="B63" s="22">
        <v>0</v>
      </c>
      <c r="C63" s="111"/>
      <c r="D63" s="111"/>
      <c r="E63" s="22">
        <v>0</v>
      </c>
      <c r="F63" s="117" t="str">
        <f t="shared" si="1"/>
        <v>-</v>
      </c>
      <c r="G63" s="116" t="str">
        <f t="shared" si="2"/>
        <v>-</v>
      </c>
      <c r="H63" s="86"/>
    </row>
    <row r="64" spans="1:8" x14ac:dyDescent="0.2">
      <c r="A64" s="50"/>
      <c r="B64" s="111"/>
      <c r="C64" s="111"/>
      <c r="D64" s="111"/>
      <c r="E64" s="111"/>
      <c r="F64" s="117"/>
      <c r="G64" s="116"/>
      <c r="H64" s="86"/>
    </row>
    <row r="65" spans="1:8" x14ac:dyDescent="0.2">
      <c r="A65" s="53" t="s">
        <v>210</v>
      </c>
      <c r="B65" s="110">
        <f>B66</f>
        <v>68.599999999999994</v>
      </c>
      <c r="C65" s="106">
        <v>65</v>
      </c>
      <c r="D65" s="106">
        <v>65</v>
      </c>
      <c r="E65" s="110">
        <f t="shared" ref="E65:E66" si="17">E66</f>
        <v>0</v>
      </c>
      <c r="F65" s="116">
        <f t="shared" si="1"/>
        <v>0</v>
      </c>
      <c r="G65" s="116">
        <f t="shared" si="2"/>
        <v>0</v>
      </c>
      <c r="H65" s="86"/>
    </row>
    <row r="66" spans="1:8" x14ac:dyDescent="0.2">
      <c r="A66" s="49" t="s">
        <v>233</v>
      </c>
      <c r="B66" s="110">
        <f>B67</f>
        <v>68.599999999999994</v>
      </c>
      <c r="C66" s="110"/>
      <c r="D66" s="110"/>
      <c r="E66" s="110">
        <f t="shared" si="17"/>
        <v>0</v>
      </c>
      <c r="F66" s="116">
        <f t="shared" si="1"/>
        <v>0</v>
      </c>
      <c r="G66" s="116" t="str">
        <f t="shared" si="2"/>
        <v>-</v>
      </c>
      <c r="H66" s="86"/>
    </row>
    <row r="67" spans="1:8" x14ac:dyDescent="0.2">
      <c r="A67" s="50" t="s">
        <v>234</v>
      </c>
      <c r="B67" s="22">
        <v>68.599999999999994</v>
      </c>
      <c r="C67" s="111"/>
      <c r="D67" s="111"/>
      <c r="E67" s="22">
        <v>0</v>
      </c>
      <c r="F67" s="117">
        <f t="shared" si="1"/>
        <v>0</v>
      </c>
      <c r="G67" s="116" t="str">
        <f t="shared" si="2"/>
        <v>-</v>
      </c>
      <c r="H67" s="86"/>
    </row>
    <row r="68" spans="1:8" x14ac:dyDescent="0.2">
      <c r="A68" s="50"/>
      <c r="B68" s="111"/>
      <c r="C68" s="111"/>
      <c r="D68" s="111"/>
      <c r="E68" s="111"/>
      <c r="F68" s="117"/>
      <c r="G68" s="116"/>
      <c r="H68" s="86"/>
    </row>
    <row r="69" spans="1:8" x14ac:dyDescent="0.2">
      <c r="A69" s="50"/>
      <c r="B69" s="111"/>
      <c r="C69" s="111"/>
      <c r="D69" s="111"/>
      <c r="E69" s="111"/>
      <c r="F69" s="117"/>
      <c r="G69" s="116"/>
      <c r="H69" s="86"/>
    </row>
    <row r="70" spans="1:8" x14ac:dyDescent="0.2">
      <c r="A70" s="50"/>
      <c r="B70" s="111"/>
      <c r="C70" s="111"/>
      <c r="D70" s="111"/>
      <c r="E70" s="111"/>
      <c r="F70" s="117"/>
      <c r="G70" s="116"/>
      <c r="H70" s="86"/>
    </row>
    <row r="71" spans="1:8" x14ac:dyDescent="0.2">
      <c r="A71" s="7" t="s">
        <v>18</v>
      </c>
      <c r="B71" s="109">
        <f>B72</f>
        <v>0</v>
      </c>
      <c r="C71" s="109">
        <f>C72</f>
        <v>0</v>
      </c>
      <c r="D71" s="109">
        <f>D72</f>
        <v>0</v>
      </c>
      <c r="E71" s="109">
        <f t="shared" ref="E71:E73" si="18">E72</f>
        <v>0</v>
      </c>
      <c r="F71" s="115" t="str">
        <f t="shared" si="1"/>
        <v>-</v>
      </c>
      <c r="G71" s="115" t="str">
        <f t="shared" si="2"/>
        <v>-</v>
      </c>
      <c r="H71" s="86"/>
    </row>
    <row r="72" spans="1:8" x14ac:dyDescent="0.2">
      <c r="A72" s="53" t="s">
        <v>201</v>
      </c>
      <c r="B72" s="110">
        <f>B73</f>
        <v>0</v>
      </c>
      <c r="C72" s="110">
        <v>0</v>
      </c>
      <c r="D72" s="110">
        <v>0</v>
      </c>
      <c r="E72" s="110">
        <f t="shared" si="18"/>
        <v>0</v>
      </c>
      <c r="F72" s="116" t="str">
        <f t="shared" si="1"/>
        <v>-</v>
      </c>
      <c r="G72" s="116" t="str">
        <f t="shared" si="2"/>
        <v>-</v>
      </c>
      <c r="H72" s="86"/>
    </row>
    <row r="73" spans="1:8" x14ac:dyDescent="0.2">
      <c r="A73" s="49" t="s">
        <v>235</v>
      </c>
      <c r="B73" s="110">
        <f>B74</f>
        <v>0</v>
      </c>
      <c r="C73" s="110"/>
      <c r="D73" s="110"/>
      <c r="E73" s="110">
        <f t="shared" si="18"/>
        <v>0</v>
      </c>
      <c r="F73" s="116" t="str">
        <f t="shared" si="1"/>
        <v>-</v>
      </c>
      <c r="G73" s="116" t="str">
        <f t="shared" si="2"/>
        <v>-</v>
      </c>
      <c r="H73" s="86"/>
    </row>
    <row r="74" spans="1:8" x14ac:dyDescent="0.2">
      <c r="A74" s="50" t="s">
        <v>236</v>
      </c>
      <c r="B74" s="22">
        <v>0</v>
      </c>
      <c r="C74" s="110"/>
      <c r="D74" s="110"/>
      <c r="E74" s="22">
        <v>0</v>
      </c>
      <c r="F74" s="116" t="str">
        <f t="shared" si="1"/>
        <v>-</v>
      </c>
      <c r="G74" s="116" t="str">
        <f t="shared" si="2"/>
        <v>-</v>
      </c>
      <c r="H74" s="86"/>
    </row>
    <row r="75" spans="1:8" x14ac:dyDescent="0.2">
      <c r="A75" s="49" t="s">
        <v>202</v>
      </c>
      <c r="B75" s="110">
        <f>SUM(B76:B78)</f>
        <v>0</v>
      </c>
      <c r="C75" s="110"/>
      <c r="D75" s="110"/>
      <c r="E75" s="110">
        <f t="shared" ref="E75" si="19">SUM(E76:E78)</f>
        <v>0</v>
      </c>
      <c r="F75" s="116" t="str">
        <f t="shared" si="1"/>
        <v>-</v>
      </c>
      <c r="G75" s="116" t="str">
        <f t="shared" si="2"/>
        <v>-</v>
      </c>
      <c r="H75" s="86"/>
    </row>
    <row r="76" spans="1:8" x14ac:dyDescent="0.2">
      <c r="A76" s="50" t="s">
        <v>203</v>
      </c>
      <c r="B76" s="22">
        <v>0</v>
      </c>
      <c r="C76" s="111"/>
      <c r="D76" s="111"/>
      <c r="E76" s="22">
        <v>0</v>
      </c>
      <c r="F76" s="117" t="str">
        <f t="shared" si="1"/>
        <v>-</v>
      </c>
      <c r="G76" s="116" t="str">
        <f t="shared" si="2"/>
        <v>-</v>
      </c>
      <c r="H76" s="86"/>
    </row>
    <row r="77" spans="1:8" x14ac:dyDescent="0.2">
      <c r="A77" s="50" t="s">
        <v>204</v>
      </c>
      <c r="B77" s="22">
        <v>0</v>
      </c>
      <c r="C77" s="111"/>
      <c r="D77" s="111"/>
      <c r="E77" s="22">
        <v>0</v>
      </c>
      <c r="F77" s="117" t="str">
        <f t="shared" si="1"/>
        <v>-</v>
      </c>
      <c r="G77" s="116" t="str">
        <f t="shared" si="2"/>
        <v>-</v>
      </c>
      <c r="H77" s="86"/>
    </row>
    <row r="78" spans="1:8" x14ac:dyDescent="0.2">
      <c r="A78" s="50" t="s">
        <v>237</v>
      </c>
      <c r="B78" s="22">
        <v>0</v>
      </c>
      <c r="C78" s="111"/>
      <c r="D78" s="111"/>
      <c r="E78" s="22">
        <v>0</v>
      </c>
      <c r="F78" s="117" t="str">
        <f t="shared" ref="F78:F83" si="20">IFERROR(E78/B78*100,"-")</f>
        <v>-</v>
      </c>
      <c r="G78" s="116" t="str">
        <f t="shared" ref="G78:G83" si="21">IFERROR(E78/D78*100,"-")</f>
        <v>-</v>
      </c>
      <c r="H78" s="86"/>
    </row>
    <row r="79" spans="1:8" x14ac:dyDescent="0.2">
      <c r="A79" s="49" t="s">
        <v>238</v>
      </c>
      <c r="B79" s="110">
        <f>B80</f>
        <v>0</v>
      </c>
      <c r="C79" s="110"/>
      <c r="D79" s="110"/>
      <c r="E79" s="110">
        <f t="shared" ref="E79" si="22">E80</f>
        <v>0</v>
      </c>
      <c r="F79" s="117" t="str">
        <f t="shared" si="20"/>
        <v>-</v>
      </c>
      <c r="G79" s="116" t="str">
        <f t="shared" si="21"/>
        <v>-</v>
      </c>
      <c r="H79" s="86"/>
    </row>
    <row r="80" spans="1:8" x14ac:dyDescent="0.2">
      <c r="A80" s="50" t="s">
        <v>239</v>
      </c>
      <c r="B80" s="22">
        <v>0</v>
      </c>
      <c r="C80" s="111"/>
      <c r="D80" s="111"/>
      <c r="E80" s="22">
        <v>0</v>
      </c>
      <c r="F80" s="117" t="str">
        <f t="shared" si="20"/>
        <v>-</v>
      </c>
      <c r="G80" s="116" t="str">
        <f t="shared" si="21"/>
        <v>-</v>
      </c>
      <c r="H80" s="86"/>
    </row>
    <row r="81" spans="1:8" x14ac:dyDescent="0.2">
      <c r="A81" s="50"/>
      <c r="B81" s="111"/>
      <c r="C81" s="111"/>
      <c r="D81" s="111"/>
      <c r="E81" s="111"/>
      <c r="F81" s="117"/>
      <c r="G81" s="116"/>
      <c r="H81" s="86"/>
    </row>
    <row r="82" spans="1:8" x14ac:dyDescent="0.2">
      <c r="A82" s="50"/>
      <c r="B82" s="111"/>
      <c r="C82" s="111"/>
      <c r="D82" s="111"/>
      <c r="E82" s="111"/>
      <c r="F82" s="117"/>
      <c r="G82" s="117"/>
      <c r="H82" s="86"/>
    </row>
    <row r="83" spans="1:8" x14ac:dyDescent="0.2">
      <c r="A83" s="59" t="s">
        <v>19</v>
      </c>
      <c r="B83" s="113">
        <f>B11+B71</f>
        <v>542561.1</v>
      </c>
      <c r="C83" s="113"/>
      <c r="D83" s="113"/>
      <c r="E83" s="113">
        <f t="shared" ref="E83" si="23">E11+E71</f>
        <v>500188.26999999996</v>
      </c>
      <c r="F83" s="100">
        <f t="shared" si="20"/>
        <v>92.190219682170365</v>
      </c>
      <c r="G83" s="100" t="str">
        <f t="shared" si="21"/>
        <v>-</v>
      </c>
      <c r="H83" s="86"/>
    </row>
    <row r="84" spans="1:8" x14ac:dyDescent="0.2">
      <c r="A84" s="53"/>
      <c r="B84" s="114"/>
      <c r="C84" s="114"/>
      <c r="D84" s="114"/>
      <c r="E84" s="114"/>
      <c r="F84" s="118"/>
      <c r="G84" s="119"/>
      <c r="H84" s="86"/>
    </row>
    <row r="85" spans="1:8" x14ac:dyDescent="0.2">
      <c r="A85" s="53"/>
      <c r="B85" s="114"/>
      <c r="C85" s="114"/>
      <c r="D85" s="114"/>
      <c r="E85" s="114"/>
      <c r="F85" s="118"/>
      <c r="G85" s="119"/>
      <c r="H85" s="86"/>
    </row>
    <row r="86" spans="1:8" x14ac:dyDescent="0.2">
      <c r="A86" s="53"/>
      <c r="B86" s="114"/>
      <c r="C86" s="114"/>
      <c r="D86" s="114"/>
      <c r="E86" s="114"/>
      <c r="F86" s="118"/>
      <c r="G86" s="119"/>
      <c r="H86" s="86"/>
    </row>
    <row r="87" spans="1:8" x14ac:dyDescent="0.2">
      <c r="A87" s="53"/>
      <c r="B87" s="114"/>
      <c r="C87" s="114"/>
      <c r="D87" s="114"/>
      <c r="E87" s="114"/>
      <c r="F87" s="118"/>
      <c r="G87" s="119"/>
      <c r="H87" s="86"/>
    </row>
    <row r="88" spans="1:8" x14ac:dyDescent="0.2">
      <c r="A88" s="53"/>
      <c r="B88" s="114"/>
      <c r="C88" s="114"/>
      <c r="D88" s="114"/>
      <c r="E88" s="114"/>
      <c r="F88" s="118"/>
      <c r="G88" s="119"/>
      <c r="H88" s="86"/>
    </row>
    <row r="89" spans="1:8" x14ac:dyDescent="0.2">
      <c r="A89" s="53"/>
      <c r="B89" s="114"/>
      <c r="C89" s="114"/>
      <c r="D89" s="114"/>
      <c r="E89" s="114"/>
      <c r="F89" s="118"/>
      <c r="G89" s="119"/>
      <c r="H89" s="86"/>
    </row>
    <row r="90" spans="1:8" x14ac:dyDescent="0.2">
      <c r="A90" s="53"/>
      <c r="B90" s="114"/>
      <c r="C90" s="114"/>
      <c r="D90" s="114"/>
      <c r="E90" s="114"/>
      <c r="F90" s="118"/>
      <c r="G90" s="119"/>
      <c r="H90" s="86"/>
    </row>
    <row r="91" spans="1:8" x14ac:dyDescent="0.2">
      <c r="A91" s="53"/>
      <c r="B91" s="114"/>
      <c r="C91" s="114"/>
      <c r="D91" s="114"/>
      <c r="E91" s="114"/>
      <c r="F91" s="118"/>
      <c r="G91" s="119"/>
      <c r="H91" s="86"/>
    </row>
    <row r="92" spans="1:8" x14ac:dyDescent="0.2">
      <c r="A92" s="53"/>
      <c r="B92" s="114"/>
      <c r="C92" s="114"/>
      <c r="D92" s="114"/>
      <c r="E92" s="114"/>
      <c r="F92" s="118"/>
      <c r="G92" s="119"/>
      <c r="H92" s="86"/>
    </row>
    <row r="93" spans="1:8" x14ac:dyDescent="0.2">
      <c r="A93" s="53"/>
      <c r="B93" s="114"/>
      <c r="C93" s="114"/>
      <c r="D93" s="114"/>
      <c r="E93" s="114"/>
      <c r="F93" s="118"/>
      <c r="G93" s="119"/>
      <c r="H93" s="86"/>
    </row>
    <row r="94" spans="1:8" x14ac:dyDescent="0.2">
      <c r="A94" s="53"/>
      <c r="B94" s="114"/>
      <c r="C94" s="114"/>
      <c r="D94" s="114"/>
      <c r="E94" s="114"/>
      <c r="F94" s="118"/>
      <c r="G94" s="119"/>
      <c r="H94" s="86"/>
    </row>
    <row r="95" spans="1:8" x14ac:dyDescent="0.2">
      <c r="A95" s="53"/>
      <c r="B95" s="114"/>
      <c r="C95" s="114"/>
      <c r="D95" s="114"/>
      <c r="E95" s="114"/>
      <c r="F95" s="118"/>
      <c r="G95" s="119"/>
      <c r="H95" s="86"/>
    </row>
    <row r="96" spans="1:8" x14ac:dyDescent="0.2">
      <c r="A96" s="53"/>
      <c r="B96" s="114"/>
      <c r="C96" s="114"/>
      <c r="D96" s="114"/>
      <c r="E96" s="114"/>
      <c r="F96" s="118"/>
      <c r="G96" s="119"/>
      <c r="H96" s="86"/>
    </row>
    <row r="97" spans="1:8" x14ac:dyDescent="0.2">
      <c r="A97" s="53"/>
      <c r="B97" s="114"/>
      <c r="C97" s="114"/>
      <c r="D97" s="114"/>
      <c r="E97" s="114"/>
      <c r="F97" s="118"/>
      <c r="G97" s="119"/>
      <c r="H97" s="86"/>
    </row>
    <row r="98" spans="1:8" x14ac:dyDescent="0.2">
      <c r="A98" s="7" t="s">
        <v>20</v>
      </c>
      <c r="B98" s="109">
        <f>B99+B112+B146+B156+B161+B166</f>
        <v>425592.68000000005</v>
      </c>
      <c r="C98" s="109">
        <f>C99+C112+C146+C156+C161+C166</f>
        <v>574694</v>
      </c>
      <c r="D98" s="109">
        <f>D99+D112+D146+D156+D161+D166</f>
        <v>574694</v>
      </c>
      <c r="E98" s="109">
        <f t="shared" ref="E98" si="24">E99+E112+E146+E156+E161+E166</f>
        <v>442414.1</v>
      </c>
      <c r="F98" s="115">
        <f t="shared" ref="F98:F162" si="25">IFERROR(E98/B98*100,"-")</f>
        <v>103.95246929528956</v>
      </c>
      <c r="G98" s="115">
        <f t="shared" ref="G98:G162" si="26">IFERROR(E98/D98*100,"-")</f>
        <v>76.982550713945159</v>
      </c>
      <c r="H98" s="86"/>
    </row>
    <row r="99" spans="1:8" s="5" customFormat="1" x14ac:dyDescent="0.2">
      <c r="A99" s="53" t="s">
        <v>21</v>
      </c>
      <c r="B99" s="110">
        <f>B100+B105+B107</f>
        <v>158504.78</v>
      </c>
      <c r="C99" s="110">
        <v>223385</v>
      </c>
      <c r="D99" s="110">
        <v>223385</v>
      </c>
      <c r="E99" s="110">
        <f t="shared" ref="E99" si="27">E100+E105+E107</f>
        <v>203034.25</v>
      </c>
      <c r="F99" s="116">
        <f t="shared" si="25"/>
        <v>128.09345560430418</v>
      </c>
      <c r="G99" s="116">
        <f t="shared" si="26"/>
        <v>90.88983145690176</v>
      </c>
      <c r="H99" s="86"/>
    </row>
    <row r="100" spans="1:8" s="5" customFormat="1" x14ac:dyDescent="0.2">
      <c r="A100" s="49" t="s">
        <v>22</v>
      </c>
      <c r="B100" s="110">
        <f>SUM(B101:B104)</f>
        <v>125527.26</v>
      </c>
      <c r="C100" s="110"/>
      <c r="D100" s="110"/>
      <c r="E100" s="110">
        <f t="shared" ref="E100" si="28">SUM(E101:E104)</f>
        <v>162406.09</v>
      </c>
      <c r="F100" s="116">
        <f t="shared" si="25"/>
        <v>129.37914043531262</v>
      </c>
      <c r="G100" s="116" t="str">
        <f t="shared" si="26"/>
        <v>-</v>
      </c>
      <c r="H100" s="86"/>
    </row>
    <row r="101" spans="1:8" s="5" customFormat="1" x14ac:dyDescent="0.2">
      <c r="A101" s="50" t="s">
        <v>23</v>
      </c>
      <c r="B101" s="111">
        <v>125527.26</v>
      </c>
      <c r="C101" s="111"/>
      <c r="D101" s="111"/>
      <c r="E101" s="111">
        <v>162406.09</v>
      </c>
      <c r="F101" s="117">
        <f t="shared" si="25"/>
        <v>129.37914043531262</v>
      </c>
      <c r="G101" s="116" t="str">
        <f t="shared" si="26"/>
        <v>-</v>
      </c>
      <c r="H101" s="86"/>
    </row>
    <row r="102" spans="1:8" s="5" customFormat="1" x14ac:dyDescent="0.2">
      <c r="A102" s="50" t="s">
        <v>240</v>
      </c>
      <c r="B102" s="22">
        <v>0</v>
      </c>
      <c r="C102" s="111"/>
      <c r="D102" s="111"/>
      <c r="E102" s="22">
        <v>0</v>
      </c>
      <c r="F102" s="117" t="str">
        <f t="shared" si="25"/>
        <v>-</v>
      </c>
      <c r="G102" s="116" t="str">
        <f t="shared" si="26"/>
        <v>-</v>
      </c>
      <c r="H102" s="86"/>
    </row>
    <row r="103" spans="1:8" x14ac:dyDescent="0.2">
      <c r="A103" s="50" t="s">
        <v>144</v>
      </c>
      <c r="B103" s="111">
        <v>0</v>
      </c>
      <c r="C103" s="111"/>
      <c r="D103" s="111"/>
      <c r="E103" s="111">
        <v>0</v>
      </c>
      <c r="F103" s="117" t="str">
        <f t="shared" si="25"/>
        <v>-</v>
      </c>
      <c r="G103" s="116" t="str">
        <f t="shared" si="26"/>
        <v>-</v>
      </c>
      <c r="H103" s="86"/>
    </row>
    <row r="104" spans="1:8" x14ac:dyDescent="0.2">
      <c r="A104" s="50" t="s">
        <v>241</v>
      </c>
      <c r="B104" s="111">
        <v>0</v>
      </c>
      <c r="C104" s="111"/>
      <c r="D104" s="111"/>
      <c r="E104" s="111">
        <v>0</v>
      </c>
      <c r="F104" s="117" t="str">
        <f t="shared" si="25"/>
        <v>-</v>
      </c>
      <c r="G104" s="116" t="str">
        <f t="shared" si="26"/>
        <v>-</v>
      </c>
      <c r="H104" s="86"/>
    </row>
    <row r="105" spans="1:8" x14ac:dyDescent="0.2">
      <c r="A105" s="49" t="s">
        <v>24</v>
      </c>
      <c r="B105" s="110">
        <f>B106</f>
        <v>12265.52</v>
      </c>
      <c r="C105" s="110"/>
      <c r="D105" s="110"/>
      <c r="E105" s="110">
        <f t="shared" ref="E105" si="29">E106</f>
        <v>13831.04</v>
      </c>
      <c r="F105" s="116">
        <f t="shared" si="25"/>
        <v>112.76358442202206</v>
      </c>
      <c r="G105" s="116" t="str">
        <f t="shared" si="26"/>
        <v>-</v>
      </c>
      <c r="H105" s="86"/>
    </row>
    <row r="106" spans="1:8" x14ac:dyDescent="0.2">
      <c r="A106" s="50" t="s">
        <v>25</v>
      </c>
      <c r="B106" s="111">
        <v>12265.52</v>
      </c>
      <c r="C106" s="111"/>
      <c r="D106" s="111"/>
      <c r="E106" s="111">
        <v>13831.04</v>
      </c>
      <c r="F106" s="117">
        <f t="shared" si="25"/>
        <v>112.76358442202206</v>
      </c>
      <c r="G106" s="116" t="str">
        <f t="shared" si="26"/>
        <v>-</v>
      </c>
      <c r="H106" s="86"/>
    </row>
    <row r="107" spans="1:8" x14ac:dyDescent="0.2">
      <c r="A107" s="49" t="s">
        <v>26</v>
      </c>
      <c r="B107" s="110">
        <f>SUM(B108:B110)</f>
        <v>20712</v>
      </c>
      <c r="C107" s="110"/>
      <c r="D107" s="110"/>
      <c r="E107" s="110">
        <f t="shared" ref="E107" si="30">SUM(E108:E110)</f>
        <v>26797.119999999999</v>
      </c>
      <c r="F107" s="116">
        <f t="shared" si="25"/>
        <v>129.37968327539591</v>
      </c>
      <c r="G107" s="116" t="str">
        <f t="shared" si="26"/>
        <v>-</v>
      </c>
      <c r="H107" s="86"/>
    </row>
    <row r="108" spans="1:8" x14ac:dyDescent="0.2">
      <c r="A108" s="50" t="s">
        <v>145</v>
      </c>
      <c r="B108" s="22">
        <v>0</v>
      </c>
      <c r="C108" s="111"/>
      <c r="D108" s="111"/>
      <c r="E108" s="22">
        <v>0</v>
      </c>
      <c r="F108" s="117" t="str">
        <f t="shared" si="25"/>
        <v>-</v>
      </c>
      <c r="G108" s="116" t="str">
        <f t="shared" si="26"/>
        <v>-</v>
      </c>
      <c r="H108" s="86"/>
    </row>
    <row r="109" spans="1:8" x14ac:dyDescent="0.2">
      <c r="A109" s="50" t="s">
        <v>27</v>
      </c>
      <c r="B109" s="111">
        <v>20712</v>
      </c>
      <c r="C109" s="111"/>
      <c r="D109" s="111"/>
      <c r="E109" s="111">
        <v>26797.119999999999</v>
      </c>
      <c r="F109" s="117">
        <f t="shared" si="25"/>
        <v>129.37968327539591</v>
      </c>
      <c r="G109" s="116" t="str">
        <f t="shared" si="26"/>
        <v>-</v>
      </c>
      <c r="H109" s="86"/>
    </row>
    <row r="110" spans="1:8" x14ac:dyDescent="0.2">
      <c r="A110" s="50" t="s">
        <v>211</v>
      </c>
      <c r="B110" s="111">
        <v>0</v>
      </c>
      <c r="C110" s="111"/>
      <c r="D110" s="111"/>
      <c r="E110" s="111">
        <v>0</v>
      </c>
      <c r="F110" s="117" t="str">
        <f t="shared" si="25"/>
        <v>-</v>
      </c>
      <c r="G110" s="116" t="str">
        <f t="shared" si="26"/>
        <v>-</v>
      </c>
      <c r="H110" s="86"/>
    </row>
    <row r="111" spans="1:8" ht="5.25" customHeight="1" x14ac:dyDescent="0.2">
      <c r="A111" s="50"/>
      <c r="B111" s="111"/>
      <c r="C111" s="111"/>
      <c r="D111" s="111"/>
      <c r="E111" s="111"/>
      <c r="F111" s="117"/>
      <c r="G111" s="116"/>
      <c r="H111" s="86"/>
    </row>
    <row r="112" spans="1:8" x14ac:dyDescent="0.2">
      <c r="A112" s="53" t="s">
        <v>28</v>
      </c>
      <c r="B112" s="110">
        <f>B113+B118+B125+B135+B137</f>
        <v>266193.12</v>
      </c>
      <c r="C112" s="110">
        <v>350059</v>
      </c>
      <c r="D112" s="110">
        <v>350059</v>
      </c>
      <c r="E112" s="110">
        <f t="shared" ref="E112" si="31">E113+E118+E125+E135+E137</f>
        <v>238463.84999999998</v>
      </c>
      <c r="F112" s="116">
        <f t="shared" si="25"/>
        <v>89.58302528630341</v>
      </c>
      <c r="G112" s="116">
        <f t="shared" si="26"/>
        <v>68.12104530950495</v>
      </c>
      <c r="H112" s="86"/>
    </row>
    <row r="113" spans="1:8" x14ac:dyDescent="0.2">
      <c r="A113" s="49" t="s">
        <v>29</v>
      </c>
      <c r="B113" s="110">
        <f>SUM(B114:B117)</f>
        <v>10928.810000000001</v>
      </c>
      <c r="C113" s="110"/>
      <c r="D113" s="110"/>
      <c r="E113" s="110">
        <f t="shared" ref="E113" si="32">SUM(E114:E117)</f>
        <v>13226.689999999999</v>
      </c>
      <c r="F113" s="116">
        <f t="shared" si="25"/>
        <v>121.0258939445374</v>
      </c>
      <c r="G113" s="116" t="str">
        <f t="shared" si="26"/>
        <v>-</v>
      </c>
      <c r="H113" s="86"/>
    </row>
    <row r="114" spans="1:8" x14ac:dyDescent="0.2">
      <c r="A114" s="50" t="s">
        <v>30</v>
      </c>
      <c r="B114" s="111">
        <v>681.2</v>
      </c>
      <c r="C114" s="111"/>
      <c r="D114" s="111"/>
      <c r="E114" s="111">
        <v>413.38</v>
      </c>
      <c r="F114" s="117">
        <f t="shared" si="25"/>
        <v>60.684086905460944</v>
      </c>
      <c r="G114" s="116" t="str">
        <f t="shared" si="26"/>
        <v>-</v>
      </c>
      <c r="H114" s="86"/>
    </row>
    <row r="115" spans="1:8" x14ac:dyDescent="0.2">
      <c r="A115" s="50" t="s">
        <v>31</v>
      </c>
      <c r="B115" s="111">
        <v>10247.61</v>
      </c>
      <c r="C115" s="111"/>
      <c r="D115" s="111"/>
      <c r="E115" s="111">
        <v>12498.31</v>
      </c>
      <c r="F115" s="117">
        <f t="shared" si="25"/>
        <v>121.96316994889538</v>
      </c>
      <c r="G115" s="116" t="str">
        <f t="shared" si="26"/>
        <v>-</v>
      </c>
      <c r="H115" s="86"/>
    </row>
    <row r="116" spans="1:8" x14ac:dyDescent="0.2">
      <c r="A116" s="50" t="s">
        <v>32</v>
      </c>
      <c r="B116" s="111">
        <v>0</v>
      </c>
      <c r="C116" s="111"/>
      <c r="D116" s="111"/>
      <c r="E116" s="111">
        <v>315</v>
      </c>
      <c r="F116" s="117" t="str">
        <f t="shared" si="25"/>
        <v>-</v>
      </c>
      <c r="G116" s="116" t="str">
        <f t="shared" si="26"/>
        <v>-</v>
      </c>
      <c r="H116" s="86"/>
    </row>
    <row r="117" spans="1:8" x14ac:dyDescent="0.2">
      <c r="A117" s="50" t="s">
        <v>33</v>
      </c>
      <c r="B117" s="111">
        <v>0</v>
      </c>
      <c r="C117" s="111"/>
      <c r="D117" s="111"/>
      <c r="E117" s="111">
        <v>0</v>
      </c>
      <c r="F117" s="117" t="str">
        <f t="shared" si="25"/>
        <v>-</v>
      </c>
      <c r="G117" s="116" t="str">
        <f t="shared" si="26"/>
        <v>-</v>
      </c>
      <c r="H117" s="86"/>
    </row>
    <row r="118" spans="1:8" x14ac:dyDescent="0.2">
      <c r="A118" s="49" t="s">
        <v>34</v>
      </c>
      <c r="B118" s="110">
        <f>SUM(B119:B124)</f>
        <v>9659.86</v>
      </c>
      <c r="C118" s="110"/>
      <c r="D118" s="110"/>
      <c r="E118" s="110">
        <f>SUM(E119:E124)</f>
        <v>7381.45</v>
      </c>
      <c r="F118" s="116">
        <f t="shared" si="25"/>
        <v>76.4136333238784</v>
      </c>
      <c r="G118" s="116" t="str">
        <f t="shared" si="26"/>
        <v>-</v>
      </c>
      <c r="H118" s="86"/>
    </row>
    <row r="119" spans="1:8" x14ac:dyDescent="0.2">
      <c r="A119" s="50" t="s">
        <v>35</v>
      </c>
      <c r="B119" s="111">
        <v>5494.29</v>
      </c>
      <c r="C119" s="111"/>
      <c r="D119" s="111"/>
      <c r="E119" s="111">
        <v>1934.83</v>
      </c>
      <c r="F119" s="117">
        <f t="shared" si="25"/>
        <v>35.215287143561767</v>
      </c>
      <c r="G119" s="116" t="str">
        <f t="shared" si="26"/>
        <v>-</v>
      </c>
      <c r="H119" s="86"/>
    </row>
    <row r="120" spans="1:8" x14ac:dyDescent="0.2">
      <c r="A120" s="50" t="s">
        <v>36</v>
      </c>
      <c r="B120" s="111">
        <v>81.25</v>
      </c>
      <c r="C120" s="111"/>
      <c r="D120" s="111"/>
      <c r="E120" s="111">
        <v>0</v>
      </c>
      <c r="F120" s="117">
        <f t="shared" si="25"/>
        <v>0</v>
      </c>
      <c r="G120" s="116" t="str">
        <f t="shared" si="26"/>
        <v>-</v>
      </c>
      <c r="H120" s="86"/>
    </row>
    <row r="121" spans="1:8" x14ac:dyDescent="0.2">
      <c r="A121" s="50" t="s">
        <v>37</v>
      </c>
      <c r="B121" s="111">
        <v>1715.86</v>
      </c>
      <c r="C121" s="111"/>
      <c r="D121" s="111"/>
      <c r="E121" s="111">
        <v>1424.03</v>
      </c>
      <c r="F121" s="117">
        <f t="shared" si="25"/>
        <v>82.99220216101547</v>
      </c>
      <c r="G121" s="116" t="str">
        <f t="shared" si="26"/>
        <v>-</v>
      </c>
      <c r="H121" s="86"/>
    </row>
    <row r="122" spans="1:8" x14ac:dyDescent="0.2">
      <c r="A122" s="50" t="s">
        <v>38</v>
      </c>
      <c r="B122" s="111">
        <v>387.84</v>
      </c>
      <c r="C122" s="111"/>
      <c r="D122" s="111"/>
      <c r="E122" s="111">
        <v>2982.89</v>
      </c>
      <c r="F122" s="117">
        <f t="shared" si="25"/>
        <v>769.10323844884488</v>
      </c>
      <c r="G122" s="116" t="str">
        <f t="shared" si="26"/>
        <v>-</v>
      </c>
      <c r="H122" s="86"/>
    </row>
    <row r="123" spans="1:8" x14ac:dyDescent="0.2">
      <c r="A123" s="50" t="s">
        <v>39</v>
      </c>
      <c r="B123" s="111">
        <v>1467.94</v>
      </c>
      <c r="C123" s="111"/>
      <c r="D123" s="111"/>
      <c r="E123" s="111">
        <v>0</v>
      </c>
      <c r="F123" s="117">
        <f t="shared" si="25"/>
        <v>0</v>
      </c>
      <c r="G123" s="116" t="str">
        <f t="shared" si="26"/>
        <v>-</v>
      </c>
      <c r="H123" s="86"/>
    </row>
    <row r="124" spans="1:8" x14ac:dyDescent="0.2">
      <c r="A124" s="50" t="s">
        <v>40</v>
      </c>
      <c r="B124" s="111">
        <v>512.67999999999995</v>
      </c>
      <c r="C124" s="111"/>
      <c r="D124" s="111"/>
      <c r="E124" s="111">
        <v>1039.7</v>
      </c>
      <c r="F124" s="117">
        <f t="shared" si="25"/>
        <v>202.79706639619258</v>
      </c>
      <c r="G124" s="116" t="str">
        <f t="shared" si="26"/>
        <v>-</v>
      </c>
      <c r="H124" s="86"/>
    </row>
    <row r="125" spans="1:8" x14ac:dyDescent="0.2">
      <c r="A125" s="49" t="s">
        <v>41</v>
      </c>
      <c r="B125" s="110">
        <f>SUM(B126:B134)</f>
        <v>236642.88</v>
      </c>
      <c r="C125" s="110"/>
      <c r="D125" s="110"/>
      <c r="E125" s="110">
        <f t="shared" ref="E125" si="33">SUM(E126:E134)</f>
        <v>209351.38999999998</v>
      </c>
      <c r="F125" s="116">
        <f t="shared" si="25"/>
        <v>88.467225381976405</v>
      </c>
      <c r="G125" s="116" t="str">
        <f t="shared" si="26"/>
        <v>-</v>
      </c>
      <c r="H125" s="86"/>
    </row>
    <row r="126" spans="1:8" x14ac:dyDescent="0.2">
      <c r="A126" s="50" t="s">
        <v>42</v>
      </c>
      <c r="B126" s="111">
        <v>3020.87</v>
      </c>
      <c r="C126" s="111"/>
      <c r="D126" s="111"/>
      <c r="E126" s="111">
        <v>5932.04</v>
      </c>
      <c r="F126" s="117">
        <f t="shared" si="25"/>
        <v>196.36859580187163</v>
      </c>
      <c r="G126" s="116" t="str">
        <f t="shared" si="26"/>
        <v>-</v>
      </c>
      <c r="H126" s="86"/>
    </row>
    <row r="127" spans="1:8" x14ac:dyDescent="0.2">
      <c r="A127" s="50" t="s">
        <v>43</v>
      </c>
      <c r="B127" s="111">
        <v>533.55999999999995</v>
      </c>
      <c r="C127" s="111"/>
      <c r="D127" s="111"/>
      <c r="E127" s="111">
        <v>3818</v>
      </c>
      <c r="F127" s="117">
        <f t="shared" si="25"/>
        <v>715.57088237499067</v>
      </c>
      <c r="G127" s="116" t="str">
        <f t="shared" si="26"/>
        <v>-</v>
      </c>
      <c r="H127" s="86"/>
    </row>
    <row r="128" spans="1:8" x14ac:dyDescent="0.2">
      <c r="A128" s="50" t="s">
        <v>44</v>
      </c>
      <c r="B128" s="111">
        <v>20293.849999999999</v>
      </c>
      <c r="C128" s="111"/>
      <c r="D128" s="111"/>
      <c r="E128" s="111">
        <v>24151.95</v>
      </c>
      <c r="F128" s="117">
        <f t="shared" si="25"/>
        <v>119.01117826336551</v>
      </c>
      <c r="G128" s="116" t="str">
        <f t="shared" si="26"/>
        <v>-</v>
      </c>
      <c r="H128" s="86"/>
    </row>
    <row r="129" spans="1:8" x14ac:dyDescent="0.2">
      <c r="A129" s="50" t="s">
        <v>45</v>
      </c>
      <c r="B129" s="111">
        <v>272.91000000000003</v>
      </c>
      <c r="C129" s="111"/>
      <c r="D129" s="111"/>
      <c r="E129" s="111">
        <v>208.81</v>
      </c>
      <c r="F129" s="117">
        <f t="shared" si="25"/>
        <v>76.512403356417863</v>
      </c>
      <c r="G129" s="116" t="str">
        <f t="shared" si="26"/>
        <v>-</v>
      </c>
      <c r="H129" s="86"/>
    </row>
    <row r="130" spans="1:8" x14ac:dyDescent="0.2">
      <c r="A130" s="50" t="s">
        <v>46</v>
      </c>
      <c r="B130" s="111">
        <v>167.81</v>
      </c>
      <c r="C130" s="111"/>
      <c r="D130" s="111"/>
      <c r="E130" s="111">
        <v>146.69999999999999</v>
      </c>
      <c r="F130" s="117">
        <f t="shared" si="25"/>
        <v>87.420296764197587</v>
      </c>
      <c r="G130" s="116" t="str">
        <f t="shared" si="26"/>
        <v>-</v>
      </c>
      <c r="H130" s="86"/>
    </row>
    <row r="131" spans="1:8" x14ac:dyDescent="0.2">
      <c r="A131" s="50" t="s">
        <v>47</v>
      </c>
      <c r="B131" s="111">
        <v>220.25</v>
      </c>
      <c r="C131" s="111"/>
      <c r="D131" s="111"/>
      <c r="E131" s="111">
        <v>30</v>
      </c>
      <c r="F131" s="117">
        <f t="shared" si="25"/>
        <v>13.620885357548239</v>
      </c>
      <c r="G131" s="116" t="str">
        <f t="shared" si="26"/>
        <v>-</v>
      </c>
      <c r="H131" s="86"/>
    </row>
    <row r="132" spans="1:8" x14ac:dyDescent="0.2">
      <c r="A132" s="50" t="s">
        <v>48</v>
      </c>
      <c r="B132" s="111">
        <v>131822.37</v>
      </c>
      <c r="C132" s="111"/>
      <c r="D132" s="111"/>
      <c r="E132" s="111">
        <v>92755.37</v>
      </c>
      <c r="F132" s="117">
        <f t="shared" si="25"/>
        <v>70.363907127447334</v>
      </c>
      <c r="G132" s="116" t="str">
        <f t="shared" si="26"/>
        <v>-</v>
      </c>
      <c r="H132" s="86"/>
    </row>
    <row r="133" spans="1:8" x14ac:dyDescent="0.2">
      <c r="A133" s="50" t="s">
        <v>49</v>
      </c>
      <c r="B133" s="111">
        <v>4432.97</v>
      </c>
      <c r="C133" s="111"/>
      <c r="D133" s="111"/>
      <c r="E133" s="111">
        <v>35899.61</v>
      </c>
      <c r="F133" s="117">
        <f t="shared" si="25"/>
        <v>809.83200878869025</v>
      </c>
      <c r="G133" s="116" t="str">
        <f t="shared" si="26"/>
        <v>-</v>
      </c>
      <c r="H133" s="86"/>
    </row>
    <row r="134" spans="1:8" x14ac:dyDescent="0.2">
      <c r="A134" s="50" t="s">
        <v>50</v>
      </c>
      <c r="B134" s="111">
        <v>75878.289999999994</v>
      </c>
      <c r="C134" s="111"/>
      <c r="D134" s="111"/>
      <c r="E134" s="111">
        <v>46408.91</v>
      </c>
      <c r="F134" s="117">
        <f t="shared" si="25"/>
        <v>61.162303473101474</v>
      </c>
      <c r="G134" s="116" t="str">
        <f t="shared" si="26"/>
        <v>-</v>
      </c>
      <c r="H134" s="86"/>
    </row>
    <row r="135" spans="1:8" x14ac:dyDescent="0.2">
      <c r="A135" s="102" t="s">
        <v>51</v>
      </c>
      <c r="B135" s="110">
        <f>B136</f>
        <v>0</v>
      </c>
      <c r="C135" s="110"/>
      <c r="D135" s="110"/>
      <c r="E135" s="110">
        <f t="shared" ref="E135" si="34">E136</f>
        <v>0</v>
      </c>
      <c r="F135" s="116" t="str">
        <f t="shared" si="25"/>
        <v>-</v>
      </c>
      <c r="G135" s="116" t="str">
        <f t="shared" si="26"/>
        <v>-</v>
      </c>
      <c r="H135" s="86"/>
    </row>
    <row r="136" spans="1:8" x14ac:dyDescent="0.2">
      <c r="A136" s="50" t="s">
        <v>52</v>
      </c>
      <c r="B136" s="22">
        <v>0</v>
      </c>
      <c r="C136" s="111"/>
      <c r="D136" s="111"/>
      <c r="E136" s="22">
        <v>0</v>
      </c>
      <c r="F136" s="117" t="str">
        <f t="shared" si="25"/>
        <v>-</v>
      </c>
      <c r="G136" s="116" t="str">
        <f t="shared" si="26"/>
        <v>-</v>
      </c>
      <c r="H136" s="86"/>
    </row>
    <row r="137" spans="1:8" x14ac:dyDescent="0.2">
      <c r="A137" s="49" t="s">
        <v>53</v>
      </c>
      <c r="B137" s="110">
        <f>SUM(B138:B144)</f>
        <v>8961.57</v>
      </c>
      <c r="C137" s="110"/>
      <c r="D137" s="110"/>
      <c r="E137" s="110">
        <f t="shared" ref="E137" si="35">SUM(E138:E144)</f>
        <v>8504.32</v>
      </c>
      <c r="F137" s="116">
        <f t="shared" si="25"/>
        <v>94.897657441720597</v>
      </c>
      <c r="G137" s="116" t="str">
        <f t="shared" si="26"/>
        <v>-</v>
      </c>
      <c r="H137" s="86"/>
    </row>
    <row r="138" spans="1:8" x14ac:dyDescent="0.2">
      <c r="A138" s="50" t="s">
        <v>54</v>
      </c>
      <c r="B138" s="22">
        <v>3381.17</v>
      </c>
      <c r="C138" s="111"/>
      <c r="D138" s="111"/>
      <c r="E138" s="22">
        <v>3342.98</v>
      </c>
      <c r="F138" s="117">
        <f t="shared" si="25"/>
        <v>98.87050932073808</v>
      </c>
      <c r="G138" s="116" t="str">
        <f t="shared" si="26"/>
        <v>-</v>
      </c>
      <c r="H138" s="86"/>
    </row>
    <row r="139" spans="1:8" x14ac:dyDescent="0.2">
      <c r="A139" s="50" t="s">
        <v>55</v>
      </c>
      <c r="B139" s="111">
        <v>1794.26</v>
      </c>
      <c r="C139" s="111"/>
      <c r="D139" s="111"/>
      <c r="E139" s="111">
        <v>1799.37</v>
      </c>
      <c r="F139" s="117">
        <f t="shared" si="25"/>
        <v>100.28479707511731</v>
      </c>
      <c r="G139" s="116" t="str">
        <f t="shared" si="26"/>
        <v>-</v>
      </c>
      <c r="H139" s="86"/>
    </row>
    <row r="140" spans="1:8" x14ac:dyDescent="0.2">
      <c r="A140" s="50" t="s">
        <v>56</v>
      </c>
      <c r="B140" s="111">
        <v>2871.54</v>
      </c>
      <c r="C140" s="111"/>
      <c r="D140" s="111"/>
      <c r="E140" s="111">
        <v>1637.2</v>
      </c>
      <c r="F140" s="117">
        <f t="shared" si="25"/>
        <v>57.014702912026308</v>
      </c>
      <c r="G140" s="116" t="str">
        <f t="shared" si="26"/>
        <v>-</v>
      </c>
      <c r="H140" s="86"/>
    </row>
    <row r="141" spans="1:8" x14ac:dyDescent="0.2">
      <c r="A141" s="50" t="s">
        <v>57</v>
      </c>
      <c r="B141" s="111">
        <v>27</v>
      </c>
      <c r="C141" s="111"/>
      <c r="D141" s="111"/>
      <c r="E141" s="111">
        <v>30</v>
      </c>
      <c r="F141" s="117">
        <f t="shared" si="25"/>
        <v>111.11111111111111</v>
      </c>
      <c r="G141" s="116" t="str">
        <f t="shared" si="26"/>
        <v>-</v>
      </c>
      <c r="H141" s="86"/>
    </row>
    <row r="142" spans="1:8" x14ac:dyDescent="0.2">
      <c r="A142" s="50" t="s">
        <v>58</v>
      </c>
      <c r="B142" s="111">
        <v>0</v>
      </c>
      <c r="C142" s="111"/>
      <c r="D142" s="111"/>
      <c r="E142" s="111">
        <v>0</v>
      </c>
      <c r="F142" s="117" t="str">
        <f t="shared" si="25"/>
        <v>-</v>
      </c>
      <c r="G142" s="116" t="str">
        <f t="shared" si="26"/>
        <v>-</v>
      </c>
      <c r="H142" s="86"/>
    </row>
    <row r="143" spans="1:8" x14ac:dyDescent="0.2">
      <c r="A143" s="50" t="s">
        <v>242</v>
      </c>
      <c r="B143" s="111">
        <v>0</v>
      </c>
      <c r="C143" s="111"/>
      <c r="D143" s="111"/>
      <c r="E143" s="111">
        <v>1320</v>
      </c>
      <c r="F143" s="117" t="str">
        <f t="shared" si="25"/>
        <v>-</v>
      </c>
      <c r="G143" s="116" t="str">
        <f t="shared" si="26"/>
        <v>-</v>
      </c>
      <c r="H143" s="86"/>
    </row>
    <row r="144" spans="1:8" x14ac:dyDescent="0.2">
      <c r="A144" s="50" t="s">
        <v>59</v>
      </c>
      <c r="B144" s="111">
        <v>887.6</v>
      </c>
      <c r="C144" s="111"/>
      <c r="D144" s="111"/>
      <c r="E144" s="111">
        <v>374.77</v>
      </c>
      <c r="F144" s="117">
        <f t="shared" si="25"/>
        <v>42.22284812978819</v>
      </c>
      <c r="G144" s="116" t="str">
        <f t="shared" si="26"/>
        <v>-</v>
      </c>
      <c r="H144" s="86"/>
    </row>
    <row r="145" spans="1:8" ht="5.25" customHeight="1" x14ac:dyDescent="0.2">
      <c r="A145" s="50"/>
      <c r="B145" s="111"/>
      <c r="C145" s="111"/>
      <c r="D145" s="111"/>
      <c r="E145" s="111"/>
      <c r="F145" s="117"/>
      <c r="G145" s="116"/>
      <c r="H145" s="86"/>
    </row>
    <row r="146" spans="1:8" x14ac:dyDescent="0.2">
      <c r="A146" s="53" t="s">
        <v>60</v>
      </c>
      <c r="B146" s="110">
        <f>B147+B150</f>
        <v>662.53</v>
      </c>
      <c r="C146" s="110">
        <v>1000</v>
      </c>
      <c r="D146" s="110">
        <v>1000</v>
      </c>
      <c r="E146" s="110">
        <f t="shared" ref="E146" si="36">E147+E150</f>
        <v>683.75</v>
      </c>
      <c r="F146" s="116">
        <f t="shared" si="25"/>
        <v>103.20287383212836</v>
      </c>
      <c r="G146" s="116">
        <f t="shared" si="26"/>
        <v>68.375</v>
      </c>
      <c r="H146" s="86"/>
    </row>
    <row r="147" spans="1:8" x14ac:dyDescent="0.2">
      <c r="A147" s="49" t="s">
        <v>61</v>
      </c>
      <c r="B147" s="110">
        <f>B148+B149</f>
        <v>0</v>
      </c>
      <c r="C147" s="110"/>
      <c r="D147" s="110"/>
      <c r="E147" s="110">
        <f t="shared" ref="E147" si="37">E148+E149</f>
        <v>0</v>
      </c>
      <c r="F147" s="116" t="str">
        <f t="shared" si="25"/>
        <v>-</v>
      </c>
      <c r="G147" s="116" t="str">
        <f t="shared" si="26"/>
        <v>-</v>
      </c>
      <c r="H147" s="86"/>
    </row>
    <row r="148" spans="1:8" x14ac:dyDescent="0.2">
      <c r="A148" s="50" t="s">
        <v>218</v>
      </c>
      <c r="B148" s="22">
        <v>0</v>
      </c>
      <c r="C148" s="111"/>
      <c r="D148" s="111"/>
      <c r="E148" s="22">
        <v>0</v>
      </c>
      <c r="F148" s="117" t="str">
        <f t="shared" si="25"/>
        <v>-</v>
      </c>
      <c r="G148" s="116" t="str">
        <f t="shared" si="26"/>
        <v>-</v>
      </c>
      <c r="H148" s="86"/>
    </row>
    <row r="149" spans="1:8" x14ac:dyDescent="0.2">
      <c r="A149" s="50" t="s">
        <v>217</v>
      </c>
      <c r="B149" s="22">
        <v>0</v>
      </c>
      <c r="C149" s="111"/>
      <c r="D149" s="111"/>
      <c r="E149" s="22">
        <v>0</v>
      </c>
      <c r="F149" s="117" t="str">
        <f t="shared" si="25"/>
        <v>-</v>
      </c>
      <c r="G149" s="116" t="str">
        <f t="shared" si="26"/>
        <v>-</v>
      </c>
      <c r="H149" s="86"/>
    </row>
    <row r="150" spans="1:8" x14ac:dyDescent="0.2">
      <c r="A150" s="49" t="s">
        <v>62</v>
      </c>
      <c r="B150" s="110">
        <f>SUM(B151:B154)</f>
        <v>662.53</v>
      </c>
      <c r="C150" s="110"/>
      <c r="D150" s="110"/>
      <c r="E150" s="110">
        <f t="shared" ref="E150" si="38">SUM(E151:E154)</f>
        <v>683.75</v>
      </c>
      <c r="F150" s="116">
        <f t="shared" si="25"/>
        <v>103.20287383212836</v>
      </c>
      <c r="G150" s="116" t="str">
        <f t="shared" si="26"/>
        <v>-</v>
      </c>
      <c r="H150" s="86"/>
    </row>
    <row r="151" spans="1:8" x14ac:dyDescent="0.2">
      <c r="A151" s="50" t="s">
        <v>63</v>
      </c>
      <c r="B151" s="111">
        <v>662.53</v>
      </c>
      <c r="C151" s="111"/>
      <c r="D151" s="111"/>
      <c r="E151" s="111">
        <v>683.75</v>
      </c>
      <c r="F151" s="117">
        <f t="shared" si="25"/>
        <v>103.20287383212836</v>
      </c>
      <c r="G151" s="116" t="str">
        <f t="shared" si="26"/>
        <v>-</v>
      </c>
      <c r="H151" s="86"/>
    </row>
    <row r="152" spans="1:8" x14ac:dyDescent="0.2">
      <c r="A152" s="50" t="s">
        <v>64</v>
      </c>
      <c r="B152" s="22">
        <v>0</v>
      </c>
      <c r="C152" s="111"/>
      <c r="D152" s="111"/>
      <c r="E152" s="22">
        <v>0</v>
      </c>
      <c r="F152" s="117" t="str">
        <f t="shared" si="25"/>
        <v>-</v>
      </c>
      <c r="G152" s="116" t="str">
        <f t="shared" si="26"/>
        <v>-</v>
      </c>
      <c r="H152" s="86"/>
    </row>
    <row r="153" spans="1:8" x14ac:dyDescent="0.2">
      <c r="A153" s="50" t="s">
        <v>65</v>
      </c>
      <c r="B153" s="111">
        <v>0</v>
      </c>
      <c r="C153" s="111"/>
      <c r="D153" s="111"/>
      <c r="E153" s="111">
        <v>0</v>
      </c>
      <c r="F153" s="117" t="str">
        <f t="shared" si="25"/>
        <v>-</v>
      </c>
      <c r="G153" s="116" t="str">
        <f t="shared" si="26"/>
        <v>-</v>
      </c>
      <c r="H153" s="86"/>
    </row>
    <row r="154" spans="1:8" x14ac:dyDescent="0.2">
      <c r="A154" s="50" t="s">
        <v>66</v>
      </c>
      <c r="B154" s="22">
        <v>0</v>
      </c>
      <c r="C154" s="111"/>
      <c r="D154" s="111"/>
      <c r="E154" s="22">
        <v>0</v>
      </c>
      <c r="F154" s="117" t="str">
        <f t="shared" si="25"/>
        <v>-</v>
      </c>
      <c r="G154" s="116" t="str">
        <f t="shared" si="26"/>
        <v>-</v>
      </c>
      <c r="H154" s="86"/>
    </row>
    <row r="155" spans="1:8" ht="5.25" customHeight="1" x14ac:dyDescent="0.2">
      <c r="A155" s="50"/>
      <c r="B155" s="111"/>
      <c r="C155" s="111"/>
      <c r="D155" s="111"/>
      <c r="E155" s="111"/>
      <c r="F155" s="117"/>
      <c r="G155" s="116"/>
      <c r="H155" s="86"/>
    </row>
    <row r="156" spans="1:8" x14ac:dyDescent="0.2">
      <c r="A156" s="53" t="s">
        <v>267</v>
      </c>
      <c r="B156" s="110">
        <f>B157+B159</f>
        <v>232.25</v>
      </c>
      <c r="C156" s="106">
        <v>250</v>
      </c>
      <c r="D156" s="106">
        <v>250</v>
      </c>
      <c r="E156" s="110">
        <f>E157+E159</f>
        <v>232.25</v>
      </c>
      <c r="F156" s="116">
        <f t="shared" si="25"/>
        <v>100</v>
      </c>
      <c r="G156" s="116">
        <f t="shared" si="26"/>
        <v>92.9</v>
      </c>
      <c r="H156" s="86"/>
    </row>
    <row r="157" spans="1:8" x14ac:dyDescent="0.2">
      <c r="A157" s="49" t="s">
        <v>268</v>
      </c>
      <c r="B157" s="110">
        <f>B158</f>
        <v>139.35</v>
      </c>
      <c r="C157" s="110"/>
      <c r="D157" s="110"/>
      <c r="E157" s="110">
        <f>E158</f>
        <v>139.35</v>
      </c>
      <c r="F157" s="116">
        <f t="shared" si="25"/>
        <v>100</v>
      </c>
      <c r="G157" s="116" t="str">
        <f t="shared" si="26"/>
        <v>-</v>
      </c>
      <c r="H157" s="86"/>
    </row>
    <row r="158" spans="1:8" x14ac:dyDescent="0.2">
      <c r="A158" s="50" t="s">
        <v>269</v>
      </c>
      <c r="B158" s="22">
        <v>139.35</v>
      </c>
      <c r="C158" s="111"/>
      <c r="D158" s="111"/>
      <c r="E158" s="22">
        <v>139.35</v>
      </c>
      <c r="F158" s="117">
        <f t="shared" si="25"/>
        <v>100</v>
      </c>
      <c r="G158" s="116" t="str">
        <f t="shared" si="26"/>
        <v>-</v>
      </c>
      <c r="H158" s="86"/>
    </row>
    <row r="159" spans="1:8" x14ac:dyDescent="0.2">
      <c r="A159" s="49" t="s">
        <v>270</v>
      </c>
      <c r="B159" s="106">
        <f>SUM(B160)</f>
        <v>92.9</v>
      </c>
      <c r="C159" s="111"/>
      <c r="D159" s="111"/>
      <c r="E159" s="106">
        <f>E160</f>
        <v>92.9</v>
      </c>
      <c r="F159" s="117"/>
      <c r="G159" s="116"/>
      <c r="H159" s="86"/>
    </row>
    <row r="160" spans="1:8" s="5" customFormat="1" x14ac:dyDescent="0.2">
      <c r="A160" s="50" t="s">
        <v>271</v>
      </c>
      <c r="B160" s="22">
        <v>92.9</v>
      </c>
      <c r="C160" s="110"/>
      <c r="D160" s="110"/>
      <c r="E160" s="22">
        <v>92.9</v>
      </c>
      <c r="F160" s="116"/>
      <c r="G160" s="116"/>
      <c r="H160" s="86"/>
    </row>
    <row r="161" spans="1:8" x14ac:dyDescent="0.2">
      <c r="A161" s="53" t="s">
        <v>67</v>
      </c>
      <c r="B161" s="110">
        <f>B162</f>
        <v>0</v>
      </c>
      <c r="C161" s="110">
        <v>0</v>
      </c>
      <c r="D161" s="110">
        <v>0</v>
      </c>
      <c r="E161" s="110">
        <f t="shared" ref="E161" si="39">E162</f>
        <v>0</v>
      </c>
      <c r="F161" s="116" t="str">
        <f t="shared" si="25"/>
        <v>-</v>
      </c>
      <c r="G161" s="116" t="str">
        <f t="shared" si="26"/>
        <v>-</v>
      </c>
      <c r="H161" s="86"/>
    </row>
    <row r="162" spans="1:8" x14ac:dyDescent="0.2">
      <c r="A162" s="49" t="s">
        <v>68</v>
      </c>
      <c r="B162" s="110">
        <f>B163+B164</f>
        <v>0</v>
      </c>
      <c r="C162" s="110"/>
      <c r="D162" s="110"/>
      <c r="E162" s="110">
        <f t="shared" ref="E162" si="40">E163+E164</f>
        <v>0</v>
      </c>
      <c r="F162" s="116" t="str">
        <f t="shared" si="25"/>
        <v>-</v>
      </c>
      <c r="G162" s="116" t="str">
        <f t="shared" si="26"/>
        <v>-</v>
      </c>
      <c r="H162" s="86"/>
    </row>
    <row r="163" spans="1:8" x14ac:dyDescent="0.2">
      <c r="A163" s="50" t="s">
        <v>69</v>
      </c>
      <c r="B163" s="22">
        <v>0</v>
      </c>
      <c r="C163" s="111"/>
      <c r="D163" s="111"/>
      <c r="E163" s="22">
        <v>0</v>
      </c>
      <c r="F163" s="117" t="str">
        <f t="shared" ref="F163:F209" si="41">IFERROR(E163/B163*100,"-")</f>
        <v>-</v>
      </c>
      <c r="G163" s="116" t="str">
        <f t="shared" ref="G163:G209" si="42">IFERROR(E163/D163*100,"-")</f>
        <v>-</v>
      </c>
      <c r="H163" s="86"/>
    </row>
    <row r="164" spans="1:8" x14ac:dyDescent="0.2">
      <c r="A164" s="50" t="s">
        <v>70</v>
      </c>
      <c r="B164" s="111">
        <v>0</v>
      </c>
      <c r="C164" s="111"/>
      <c r="D164" s="111"/>
      <c r="E164" s="111">
        <v>0</v>
      </c>
      <c r="F164" s="117" t="str">
        <f t="shared" si="41"/>
        <v>-</v>
      </c>
      <c r="G164" s="116" t="str">
        <f t="shared" si="42"/>
        <v>-</v>
      </c>
      <c r="H164" s="86"/>
    </row>
    <row r="165" spans="1:8" ht="7.5" customHeight="1" x14ac:dyDescent="0.2">
      <c r="A165" s="50"/>
      <c r="B165" s="111"/>
      <c r="C165" s="111"/>
      <c r="D165" s="111"/>
      <c r="E165" s="111"/>
      <c r="F165" s="117"/>
      <c r="G165" s="116"/>
      <c r="H165" s="86"/>
    </row>
    <row r="166" spans="1:8" x14ac:dyDescent="0.2">
      <c r="A166" s="53" t="s">
        <v>71</v>
      </c>
      <c r="B166" s="110">
        <f>B167+B170</f>
        <v>0</v>
      </c>
      <c r="C166" s="106">
        <v>0</v>
      </c>
      <c r="D166" s="106">
        <v>0</v>
      </c>
      <c r="E166" s="110">
        <f t="shared" ref="E166" si="43">E167+E170</f>
        <v>0</v>
      </c>
      <c r="F166" s="116" t="str">
        <f t="shared" si="41"/>
        <v>-</v>
      </c>
      <c r="G166" s="116" t="str">
        <f t="shared" si="42"/>
        <v>-</v>
      </c>
      <c r="H166" s="86"/>
    </row>
    <row r="167" spans="1:8" x14ac:dyDescent="0.2">
      <c r="A167" s="49" t="s">
        <v>72</v>
      </c>
      <c r="B167" s="110">
        <f>B168+B169</f>
        <v>0</v>
      </c>
      <c r="C167" s="110"/>
      <c r="D167" s="110"/>
      <c r="E167" s="110">
        <f t="shared" ref="E167" si="44">E168+E169</f>
        <v>0</v>
      </c>
      <c r="F167" s="116" t="str">
        <f t="shared" si="41"/>
        <v>-</v>
      </c>
      <c r="G167" s="116" t="str">
        <f t="shared" si="42"/>
        <v>-</v>
      </c>
      <c r="H167" s="86"/>
    </row>
    <row r="168" spans="1:8" x14ac:dyDescent="0.2">
      <c r="A168" s="50" t="s">
        <v>73</v>
      </c>
      <c r="B168" s="22">
        <v>0</v>
      </c>
      <c r="C168" s="111"/>
      <c r="D168" s="111"/>
      <c r="E168" s="22">
        <v>0</v>
      </c>
      <c r="F168" s="117" t="str">
        <f t="shared" si="41"/>
        <v>-</v>
      </c>
      <c r="G168" s="116" t="str">
        <f t="shared" si="42"/>
        <v>-</v>
      </c>
      <c r="H168" s="86"/>
    </row>
    <row r="169" spans="1:8" x14ac:dyDescent="0.2">
      <c r="A169" s="50" t="s">
        <v>146</v>
      </c>
      <c r="B169" s="22">
        <v>0</v>
      </c>
      <c r="C169" s="111"/>
      <c r="D169" s="111"/>
      <c r="E169" s="22">
        <v>0</v>
      </c>
      <c r="F169" s="117" t="str">
        <f t="shared" si="41"/>
        <v>-</v>
      </c>
      <c r="G169" s="116" t="str">
        <f t="shared" si="42"/>
        <v>-</v>
      </c>
      <c r="H169" s="86"/>
    </row>
    <row r="170" spans="1:8" x14ac:dyDescent="0.2">
      <c r="A170" s="49" t="s">
        <v>74</v>
      </c>
      <c r="B170" s="110">
        <f>B171</f>
        <v>0</v>
      </c>
      <c r="C170" s="110"/>
      <c r="D170" s="110"/>
      <c r="E170" s="110">
        <f t="shared" ref="E170" si="45">E171</f>
        <v>0</v>
      </c>
      <c r="F170" s="116" t="str">
        <f t="shared" si="41"/>
        <v>-</v>
      </c>
      <c r="G170" s="116" t="str">
        <f t="shared" si="42"/>
        <v>-</v>
      </c>
      <c r="H170" s="86"/>
    </row>
    <row r="171" spans="1:8" x14ac:dyDescent="0.2">
      <c r="A171" s="50" t="s">
        <v>75</v>
      </c>
      <c r="B171" s="22">
        <v>0</v>
      </c>
      <c r="C171" s="111"/>
      <c r="D171" s="111"/>
      <c r="E171" s="22">
        <v>0</v>
      </c>
      <c r="F171" s="117" t="str">
        <f t="shared" si="41"/>
        <v>-</v>
      </c>
      <c r="G171" s="116" t="str">
        <f t="shared" si="42"/>
        <v>-</v>
      </c>
      <c r="H171" s="86"/>
    </row>
    <row r="172" spans="1:8" x14ac:dyDescent="0.2">
      <c r="A172" s="49"/>
      <c r="B172" s="111"/>
      <c r="C172" s="111"/>
      <c r="D172" s="111"/>
      <c r="E172" s="111"/>
      <c r="F172" s="117"/>
      <c r="G172" s="116"/>
      <c r="H172" s="86"/>
    </row>
    <row r="173" spans="1:8" x14ac:dyDescent="0.2">
      <c r="A173" s="49"/>
      <c r="B173" s="111"/>
      <c r="C173" s="111"/>
      <c r="D173" s="111"/>
      <c r="E173" s="111"/>
      <c r="F173" s="117"/>
      <c r="G173" s="116"/>
      <c r="H173" s="86"/>
    </row>
    <row r="174" spans="1:8" x14ac:dyDescent="0.2">
      <c r="A174" s="7" t="s">
        <v>76</v>
      </c>
      <c r="B174" s="109">
        <f>B175+B180+B203</f>
        <v>41040.519999999997</v>
      </c>
      <c r="C174" s="109">
        <f t="shared" ref="C174:E174" si="46">C175+C180+C203</f>
        <v>77500</v>
      </c>
      <c r="D174" s="109">
        <f t="shared" si="46"/>
        <v>77500</v>
      </c>
      <c r="E174" s="109">
        <f t="shared" si="46"/>
        <v>75171.789999999994</v>
      </c>
      <c r="F174" s="115">
        <f t="shared" si="41"/>
        <v>183.16480882795832</v>
      </c>
      <c r="G174" s="115">
        <f t="shared" si="42"/>
        <v>96.995858064516113</v>
      </c>
      <c r="H174" s="86"/>
    </row>
    <row r="175" spans="1:8" x14ac:dyDescent="0.2">
      <c r="A175" s="53" t="s">
        <v>77</v>
      </c>
      <c r="B175" s="110">
        <f>B176</f>
        <v>499.81</v>
      </c>
      <c r="C175" s="22">
        <v>500</v>
      </c>
      <c r="D175" s="22">
        <v>500</v>
      </c>
      <c r="E175" s="110">
        <f t="shared" ref="E175" si="47">E176</f>
        <v>0</v>
      </c>
      <c r="F175" s="116">
        <f t="shared" si="41"/>
        <v>0</v>
      </c>
      <c r="G175" s="116">
        <f t="shared" si="42"/>
        <v>0</v>
      </c>
      <c r="H175" s="86"/>
    </row>
    <row r="176" spans="1:8" x14ac:dyDescent="0.2">
      <c r="A176" s="49" t="s">
        <v>78</v>
      </c>
      <c r="B176" s="110">
        <f>B177+B178</f>
        <v>499.81</v>
      </c>
      <c r="C176" s="110"/>
      <c r="D176" s="110"/>
      <c r="E176" s="110">
        <f t="shared" ref="E176" si="48">E177+E178</f>
        <v>0</v>
      </c>
      <c r="F176" s="116">
        <f t="shared" si="41"/>
        <v>0</v>
      </c>
      <c r="G176" s="116" t="str">
        <f t="shared" si="42"/>
        <v>-</v>
      </c>
      <c r="H176" s="86"/>
    </row>
    <row r="177" spans="1:8" x14ac:dyDescent="0.2">
      <c r="A177" s="50" t="s">
        <v>79</v>
      </c>
      <c r="B177" s="22">
        <v>499.81</v>
      </c>
      <c r="C177" s="111"/>
      <c r="D177" s="111"/>
      <c r="E177" s="22">
        <v>0</v>
      </c>
      <c r="F177" s="117">
        <f t="shared" si="41"/>
        <v>0</v>
      </c>
      <c r="G177" s="116" t="str">
        <f t="shared" si="42"/>
        <v>-</v>
      </c>
      <c r="H177" s="86"/>
    </row>
    <row r="178" spans="1:8" x14ac:dyDescent="0.2">
      <c r="A178" s="50" t="s">
        <v>212</v>
      </c>
      <c r="B178" s="22">
        <v>0</v>
      </c>
      <c r="C178" s="111"/>
      <c r="D178" s="111"/>
      <c r="E178" s="22">
        <v>0</v>
      </c>
      <c r="F178" s="117" t="str">
        <f t="shared" si="41"/>
        <v>-</v>
      </c>
      <c r="G178" s="116" t="str">
        <f t="shared" si="42"/>
        <v>-</v>
      </c>
      <c r="H178" s="69"/>
    </row>
    <row r="179" spans="1:8" x14ac:dyDescent="0.2">
      <c r="A179" s="50"/>
      <c r="B179" s="111"/>
      <c r="C179" s="111"/>
      <c r="D179" s="111"/>
      <c r="E179" s="111"/>
      <c r="F179" s="117"/>
      <c r="G179" s="116"/>
      <c r="H179" s="69"/>
    </row>
    <row r="180" spans="1:8" x14ac:dyDescent="0.2">
      <c r="A180" s="53" t="s">
        <v>80</v>
      </c>
      <c r="B180" s="110">
        <f>B181+B185+B193+B195+B198+B200</f>
        <v>40540.71</v>
      </c>
      <c r="C180" s="110">
        <v>77000</v>
      </c>
      <c r="D180" s="110">
        <v>77000</v>
      </c>
      <c r="E180" s="110">
        <f t="shared" ref="E180" si="49">E181+E185+E193+E195+E198+E200</f>
        <v>75171.789999999994</v>
      </c>
      <c r="F180" s="116">
        <f t="shared" si="41"/>
        <v>185.42297359863701</v>
      </c>
      <c r="G180" s="116">
        <f t="shared" si="42"/>
        <v>97.625701298701301</v>
      </c>
      <c r="H180" s="69"/>
    </row>
    <row r="181" spans="1:8" x14ac:dyDescent="0.2">
      <c r="A181" s="49" t="s">
        <v>81</v>
      </c>
      <c r="B181" s="110">
        <f>SUM(B182:B184)</f>
        <v>0</v>
      </c>
      <c r="C181" s="110"/>
      <c r="D181" s="110"/>
      <c r="E181" s="110">
        <f t="shared" ref="E181" si="50">SUM(E182:E184)</f>
        <v>0</v>
      </c>
      <c r="F181" s="116" t="str">
        <f t="shared" si="41"/>
        <v>-</v>
      </c>
      <c r="G181" s="116" t="str">
        <f t="shared" si="42"/>
        <v>-</v>
      </c>
      <c r="H181" s="69"/>
    </row>
    <row r="182" spans="1:8" x14ac:dyDescent="0.2">
      <c r="A182" s="50" t="s">
        <v>82</v>
      </c>
      <c r="B182" s="22">
        <v>0</v>
      </c>
      <c r="C182" s="111"/>
      <c r="D182" s="111"/>
      <c r="E182" s="22">
        <v>0</v>
      </c>
      <c r="F182" s="117" t="str">
        <f t="shared" si="41"/>
        <v>-</v>
      </c>
      <c r="G182" s="116" t="str">
        <f t="shared" si="42"/>
        <v>-</v>
      </c>
      <c r="H182" s="69"/>
    </row>
    <row r="183" spans="1:8" x14ac:dyDescent="0.2">
      <c r="A183" s="50" t="s">
        <v>243</v>
      </c>
      <c r="B183" s="22">
        <v>0</v>
      </c>
      <c r="C183" s="111"/>
      <c r="D183" s="111"/>
      <c r="E183" s="22">
        <v>0</v>
      </c>
      <c r="F183" s="117" t="str">
        <f t="shared" si="41"/>
        <v>-</v>
      </c>
      <c r="G183" s="116" t="str">
        <f t="shared" si="42"/>
        <v>-</v>
      </c>
      <c r="H183" s="69"/>
    </row>
    <row r="184" spans="1:8" x14ac:dyDescent="0.2">
      <c r="A184" s="50" t="s">
        <v>205</v>
      </c>
      <c r="B184" s="22">
        <v>0</v>
      </c>
      <c r="C184" s="111"/>
      <c r="D184" s="111"/>
      <c r="E184" s="22">
        <v>0</v>
      </c>
      <c r="F184" s="117" t="str">
        <f t="shared" si="41"/>
        <v>-</v>
      </c>
      <c r="G184" s="116" t="str">
        <f t="shared" si="42"/>
        <v>-</v>
      </c>
      <c r="H184" s="69"/>
    </row>
    <row r="185" spans="1:8" x14ac:dyDescent="0.2">
      <c r="A185" s="49" t="s">
        <v>83</v>
      </c>
      <c r="B185" s="110">
        <f>SUM(B186:B192)</f>
        <v>7371.96</v>
      </c>
      <c r="C185" s="110"/>
      <c r="D185" s="110"/>
      <c r="E185" s="110">
        <f t="shared" ref="E185" si="51">SUM(E186:E192)</f>
        <v>876.79</v>
      </c>
      <c r="F185" s="116">
        <f t="shared" si="41"/>
        <v>11.893580540317636</v>
      </c>
      <c r="G185" s="116" t="str">
        <f t="shared" si="42"/>
        <v>-</v>
      </c>
      <c r="H185" s="69"/>
    </row>
    <row r="186" spans="1:8" x14ac:dyDescent="0.2">
      <c r="A186" s="50" t="s">
        <v>84</v>
      </c>
      <c r="B186" s="111">
        <v>2412.63</v>
      </c>
      <c r="C186" s="111"/>
      <c r="D186" s="111"/>
      <c r="E186" s="111">
        <v>876.79</v>
      </c>
      <c r="F186" s="117">
        <f t="shared" si="41"/>
        <v>36.341668635472487</v>
      </c>
      <c r="G186" s="116" t="str">
        <f t="shared" si="42"/>
        <v>-</v>
      </c>
      <c r="H186" s="69"/>
    </row>
    <row r="187" spans="1:8" x14ac:dyDescent="0.2">
      <c r="A187" s="50" t="s">
        <v>85</v>
      </c>
      <c r="B187" s="22">
        <v>0</v>
      </c>
      <c r="C187" s="111"/>
      <c r="D187" s="111"/>
      <c r="E187" s="22">
        <v>0</v>
      </c>
      <c r="F187" s="117" t="str">
        <f t="shared" si="41"/>
        <v>-</v>
      </c>
      <c r="G187" s="116" t="str">
        <f t="shared" si="42"/>
        <v>-</v>
      </c>
      <c r="H187" s="69"/>
    </row>
    <row r="188" spans="1:8" x14ac:dyDescent="0.2">
      <c r="A188" s="50" t="s">
        <v>86</v>
      </c>
      <c r="B188" s="22">
        <v>575.53</v>
      </c>
      <c r="C188" s="111"/>
      <c r="D188" s="111"/>
      <c r="E188" s="22">
        <v>0</v>
      </c>
      <c r="F188" s="117">
        <f t="shared" si="41"/>
        <v>0</v>
      </c>
      <c r="G188" s="116" t="str">
        <f t="shared" si="42"/>
        <v>-</v>
      </c>
      <c r="H188" s="69"/>
    </row>
    <row r="189" spans="1:8" x14ac:dyDescent="0.2">
      <c r="A189" s="50" t="s">
        <v>87</v>
      </c>
      <c r="B189" s="22">
        <v>0</v>
      </c>
      <c r="C189" s="111"/>
      <c r="D189" s="111"/>
      <c r="E189" s="22">
        <v>0</v>
      </c>
      <c r="F189" s="117" t="str">
        <f t="shared" si="41"/>
        <v>-</v>
      </c>
      <c r="G189" s="116" t="str">
        <f t="shared" si="42"/>
        <v>-</v>
      </c>
      <c r="H189" s="69"/>
    </row>
    <row r="190" spans="1:8" x14ac:dyDescent="0.2">
      <c r="A190" s="50" t="s">
        <v>157</v>
      </c>
      <c r="B190" s="22">
        <v>0</v>
      </c>
      <c r="C190" s="111"/>
      <c r="D190" s="111"/>
      <c r="E190" s="22">
        <v>0</v>
      </c>
      <c r="F190" s="117" t="str">
        <f t="shared" si="41"/>
        <v>-</v>
      </c>
      <c r="G190" s="116" t="str">
        <f t="shared" si="42"/>
        <v>-</v>
      </c>
      <c r="H190" s="69"/>
    </row>
    <row r="191" spans="1:8" x14ac:dyDescent="0.2">
      <c r="A191" s="50" t="s">
        <v>158</v>
      </c>
      <c r="B191" s="111">
        <v>0</v>
      </c>
      <c r="C191" s="111"/>
      <c r="D191" s="111"/>
      <c r="E191" s="111">
        <v>0</v>
      </c>
      <c r="F191" s="117" t="str">
        <f t="shared" si="41"/>
        <v>-</v>
      </c>
      <c r="G191" s="116" t="str">
        <f t="shared" si="42"/>
        <v>-</v>
      </c>
      <c r="H191" s="69"/>
    </row>
    <row r="192" spans="1:8" x14ac:dyDescent="0.2">
      <c r="A192" s="50" t="s">
        <v>88</v>
      </c>
      <c r="B192" s="111">
        <v>4383.8</v>
      </c>
      <c r="C192" s="111"/>
      <c r="D192" s="111"/>
      <c r="E192" s="111">
        <v>0</v>
      </c>
      <c r="F192" s="117">
        <f t="shared" si="41"/>
        <v>0</v>
      </c>
      <c r="G192" s="116" t="str">
        <f t="shared" si="42"/>
        <v>-</v>
      </c>
      <c r="H192" s="69"/>
    </row>
    <row r="193" spans="1:8" x14ac:dyDescent="0.2">
      <c r="A193" s="49" t="s">
        <v>89</v>
      </c>
      <c r="B193" s="110">
        <f>B194</f>
        <v>33168.75</v>
      </c>
      <c r="C193" s="110"/>
      <c r="D193" s="110"/>
      <c r="E193" s="110">
        <f t="shared" ref="E193" si="52">E194</f>
        <v>74295</v>
      </c>
      <c r="F193" s="116">
        <f t="shared" si="41"/>
        <v>223.99095534200114</v>
      </c>
      <c r="G193" s="116" t="str">
        <f t="shared" si="42"/>
        <v>-</v>
      </c>
      <c r="H193" s="69"/>
    </row>
    <row r="194" spans="1:8" x14ac:dyDescent="0.2">
      <c r="A194" s="50" t="s">
        <v>90</v>
      </c>
      <c r="B194" s="22">
        <v>33168.75</v>
      </c>
      <c r="C194" s="111"/>
      <c r="D194" s="111"/>
      <c r="E194" s="22">
        <v>74295</v>
      </c>
      <c r="F194" s="117">
        <f t="shared" si="41"/>
        <v>223.99095534200114</v>
      </c>
      <c r="G194" s="116" t="str">
        <f t="shared" si="42"/>
        <v>-</v>
      </c>
      <c r="H194" s="69"/>
    </row>
    <row r="195" spans="1:8" x14ac:dyDescent="0.2">
      <c r="A195" s="49" t="s">
        <v>91</v>
      </c>
      <c r="B195" s="110">
        <f>B196+B197</f>
        <v>0</v>
      </c>
      <c r="C195" s="110"/>
      <c r="D195" s="110"/>
      <c r="E195" s="110">
        <f t="shared" ref="E195" si="53">E196+E197</f>
        <v>0</v>
      </c>
      <c r="F195" s="116" t="str">
        <f t="shared" si="41"/>
        <v>-</v>
      </c>
      <c r="G195" s="116" t="str">
        <f t="shared" si="42"/>
        <v>-</v>
      </c>
      <c r="H195" s="69"/>
    </row>
    <row r="196" spans="1:8" x14ac:dyDescent="0.2">
      <c r="A196" s="50" t="s">
        <v>92</v>
      </c>
      <c r="B196" s="111">
        <v>0</v>
      </c>
      <c r="C196" s="111"/>
      <c r="D196" s="111"/>
      <c r="E196" s="111">
        <v>0</v>
      </c>
      <c r="F196" s="117" t="str">
        <f t="shared" si="41"/>
        <v>-</v>
      </c>
      <c r="G196" s="116" t="str">
        <f t="shared" si="42"/>
        <v>-</v>
      </c>
      <c r="H196" s="69"/>
    </row>
    <row r="197" spans="1:8" x14ac:dyDescent="0.2">
      <c r="A197" s="50" t="s">
        <v>93</v>
      </c>
      <c r="B197" s="22">
        <v>0</v>
      </c>
      <c r="C197" s="111"/>
      <c r="D197" s="111"/>
      <c r="E197" s="22">
        <v>0</v>
      </c>
      <c r="F197" s="117" t="str">
        <f t="shared" si="41"/>
        <v>-</v>
      </c>
      <c r="G197" s="116" t="str">
        <f t="shared" si="42"/>
        <v>-</v>
      </c>
      <c r="H197" s="69"/>
    </row>
    <row r="198" spans="1:8" x14ac:dyDescent="0.2">
      <c r="A198" s="49" t="s">
        <v>244</v>
      </c>
      <c r="B198" s="110">
        <f>B199</f>
        <v>0</v>
      </c>
      <c r="C198" s="110"/>
      <c r="D198" s="110"/>
      <c r="E198" s="110">
        <f t="shared" ref="E198" si="54">E199</f>
        <v>0</v>
      </c>
      <c r="F198" s="117" t="str">
        <f t="shared" si="41"/>
        <v>-</v>
      </c>
      <c r="G198" s="116" t="str">
        <f t="shared" si="42"/>
        <v>-</v>
      </c>
      <c r="H198" s="69"/>
    </row>
    <row r="199" spans="1:8" x14ac:dyDescent="0.2">
      <c r="A199" s="50" t="s">
        <v>245</v>
      </c>
      <c r="B199" s="22">
        <v>0</v>
      </c>
      <c r="C199" s="111"/>
      <c r="D199" s="111"/>
      <c r="E199" s="22">
        <v>0</v>
      </c>
      <c r="F199" s="117" t="str">
        <f t="shared" si="41"/>
        <v>-</v>
      </c>
      <c r="G199" s="116" t="str">
        <f t="shared" si="42"/>
        <v>-</v>
      </c>
      <c r="H199" s="69"/>
    </row>
    <row r="200" spans="1:8" x14ac:dyDescent="0.2">
      <c r="A200" s="49" t="s">
        <v>94</v>
      </c>
      <c r="B200" s="110">
        <f>B201</f>
        <v>0</v>
      </c>
      <c r="C200" s="110"/>
      <c r="D200" s="110"/>
      <c r="E200" s="110">
        <f t="shared" ref="E200" si="55">E201</f>
        <v>0</v>
      </c>
      <c r="F200" s="116" t="str">
        <f t="shared" si="41"/>
        <v>-</v>
      </c>
      <c r="G200" s="116" t="str">
        <f t="shared" si="42"/>
        <v>-</v>
      </c>
      <c r="H200" s="69"/>
    </row>
    <row r="201" spans="1:8" x14ac:dyDescent="0.2">
      <c r="A201" s="50" t="s">
        <v>95</v>
      </c>
      <c r="B201" s="22">
        <v>0</v>
      </c>
      <c r="C201" s="111"/>
      <c r="D201" s="111"/>
      <c r="E201" s="22">
        <v>0</v>
      </c>
      <c r="F201" s="117" t="str">
        <f t="shared" si="41"/>
        <v>-</v>
      </c>
      <c r="G201" s="116" t="str">
        <f t="shared" si="42"/>
        <v>-</v>
      </c>
      <c r="H201" s="69"/>
    </row>
    <row r="202" spans="1:8" x14ac:dyDescent="0.2">
      <c r="A202" s="50"/>
      <c r="B202" s="111"/>
      <c r="C202" s="111"/>
      <c r="D202" s="111"/>
      <c r="E202" s="111"/>
      <c r="F202" s="117"/>
      <c r="G202" s="116"/>
      <c r="H202" s="69"/>
    </row>
    <row r="203" spans="1:8" x14ac:dyDescent="0.2">
      <c r="A203" s="53" t="s">
        <v>96</v>
      </c>
      <c r="B203" s="110">
        <f>B204+B206</f>
        <v>0</v>
      </c>
      <c r="C203" s="110">
        <v>0</v>
      </c>
      <c r="D203" s="110">
        <v>0</v>
      </c>
      <c r="E203" s="110">
        <f t="shared" ref="E203" si="56">E204+E206</f>
        <v>0</v>
      </c>
      <c r="F203" s="116" t="str">
        <f t="shared" si="41"/>
        <v>-</v>
      </c>
      <c r="G203" s="116" t="str">
        <f t="shared" si="42"/>
        <v>-</v>
      </c>
      <c r="H203" s="69"/>
    </row>
    <row r="204" spans="1:8" x14ac:dyDescent="0.2">
      <c r="A204" s="49" t="s">
        <v>97</v>
      </c>
      <c r="B204" s="110">
        <f>B205</f>
        <v>0</v>
      </c>
      <c r="C204" s="110"/>
      <c r="D204" s="110"/>
      <c r="E204" s="110">
        <f t="shared" ref="E204" si="57">E205</f>
        <v>0</v>
      </c>
      <c r="F204" s="116" t="str">
        <f t="shared" si="41"/>
        <v>-</v>
      </c>
      <c r="G204" s="116" t="str">
        <f t="shared" si="42"/>
        <v>-</v>
      </c>
      <c r="H204" s="69"/>
    </row>
    <row r="205" spans="1:8" x14ac:dyDescent="0.2">
      <c r="A205" s="50" t="s">
        <v>98</v>
      </c>
      <c r="B205" s="22">
        <v>0</v>
      </c>
      <c r="C205" s="111"/>
      <c r="D205" s="111"/>
      <c r="E205" s="22">
        <v>0</v>
      </c>
      <c r="F205" s="117" t="str">
        <f t="shared" si="41"/>
        <v>-</v>
      </c>
      <c r="G205" s="116" t="str">
        <f t="shared" si="42"/>
        <v>-</v>
      </c>
      <c r="H205" s="69"/>
    </row>
    <row r="206" spans="1:8" x14ac:dyDescent="0.2">
      <c r="A206" s="49" t="s">
        <v>99</v>
      </c>
      <c r="B206" s="110">
        <f>B207</f>
        <v>0</v>
      </c>
      <c r="C206" s="110"/>
      <c r="D206" s="110"/>
      <c r="E206" s="110">
        <f t="shared" ref="E206" si="58">E207</f>
        <v>0</v>
      </c>
      <c r="F206" s="116" t="str">
        <f t="shared" si="41"/>
        <v>-</v>
      </c>
      <c r="G206" s="116" t="str">
        <f t="shared" si="42"/>
        <v>-</v>
      </c>
      <c r="H206" s="69"/>
    </row>
    <row r="207" spans="1:8" x14ac:dyDescent="0.2">
      <c r="A207" s="50" t="s">
        <v>100</v>
      </c>
      <c r="B207" s="22">
        <v>0</v>
      </c>
      <c r="C207" s="111"/>
      <c r="D207" s="111"/>
      <c r="E207" s="22">
        <v>0</v>
      </c>
      <c r="F207" s="117" t="str">
        <f t="shared" si="41"/>
        <v>-</v>
      </c>
      <c r="G207" s="116" t="str">
        <f t="shared" si="42"/>
        <v>-</v>
      </c>
      <c r="H207" s="69"/>
    </row>
    <row r="208" spans="1:8" x14ac:dyDescent="0.2">
      <c r="A208" s="50"/>
      <c r="B208" s="111"/>
      <c r="C208" s="111"/>
      <c r="D208" s="111"/>
      <c r="E208" s="111"/>
      <c r="F208" s="117"/>
      <c r="G208" s="116"/>
      <c r="H208" s="69"/>
    </row>
    <row r="209" spans="1:8" s="5" customFormat="1" x14ac:dyDescent="0.2">
      <c r="A209" s="59" t="s">
        <v>101</v>
      </c>
      <c r="B209" s="113">
        <f>B98+B174</f>
        <v>466633.20000000007</v>
      </c>
      <c r="C209" s="113">
        <f>C98+C174</f>
        <v>652194</v>
      </c>
      <c r="D209" s="113">
        <f>D98+D174</f>
        <v>652194</v>
      </c>
      <c r="E209" s="113">
        <f>E98+E174</f>
        <v>517585.88999999996</v>
      </c>
      <c r="F209" s="100">
        <f t="shared" si="41"/>
        <v>110.91921663525011</v>
      </c>
      <c r="G209" s="100">
        <f t="shared" si="42"/>
        <v>79.360725489654911</v>
      </c>
      <c r="H209" s="69"/>
    </row>
    <row r="210" spans="1:8" x14ac:dyDescent="0.2">
      <c r="G210" s="1"/>
    </row>
  </sheetData>
  <mergeCells count="3">
    <mergeCell ref="A1:G1"/>
    <mergeCell ref="A3:G3"/>
    <mergeCell ref="A7:G7"/>
  </mergeCells>
  <conditionalFormatting sqref="B14">
    <cfRule type="containsBlanks" dxfId="120" priority="97">
      <formula>LEN(TRIM(B14))=0</formula>
    </cfRule>
  </conditionalFormatting>
  <conditionalFormatting sqref="B16:B21">
    <cfRule type="containsBlanks" dxfId="119" priority="90">
      <formula>LEN(TRIM(B16))=0</formula>
    </cfRule>
  </conditionalFormatting>
  <conditionalFormatting sqref="B23:B24">
    <cfRule type="containsBlanks" dxfId="118" priority="87">
      <formula>LEN(TRIM(B23))=0</formula>
    </cfRule>
  </conditionalFormatting>
  <conditionalFormatting sqref="B26:B27">
    <cfRule type="containsBlanks" dxfId="117" priority="85">
      <formula>LEN(TRIM(B26))=0</formula>
    </cfRule>
  </conditionalFormatting>
  <conditionalFormatting sqref="B29:B30">
    <cfRule type="containsBlanks" dxfId="116" priority="82">
      <formula>LEN(TRIM(B29))=0</formula>
    </cfRule>
  </conditionalFormatting>
  <conditionalFormatting sqref="B32:B35">
    <cfRule type="containsBlanks" dxfId="115" priority="81">
      <formula>LEN(TRIM(B32))=0</formula>
    </cfRule>
  </conditionalFormatting>
  <conditionalFormatting sqref="B39:B42">
    <cfRule type="containsBlanks" dxfId="114" priority="79">
      <formula>LEN(TRIM(B39))=0</formula>
    </cfRule>
  </conditionalFormatting>
  <conditionalFormatting sqref="B46">
    <cfRule type="containsBlanks" dxfId="113" priority="77">
      <formula>LEN(TRIM(B46))=0</formula>
    </cfRule>
  </conditionalFormatting>
  <conditionalFormatting sqref="B50:B51">
    <cfRule type="containsBlanks" dxfId="112" priority="75">
      <formula>LEN(TRIM(B50))=0</formula>
    </cfRule>
  </conditionalFormatting>
  <conditionalFormatting sqref="B53:B54">
    <cfRule type="containsBlanks" dxfId="111" priority="72">
      <formula>LEN(TRIM(B53))=0</formula>
    </cfRule>
  </conditionalFormatting>
  <conditionalFormatting sqref="B58:B60">
    <cfRule type="containsBlanks" dxfId="110" priority="70">
      <formula>LEN(TRIM(B58))=0</formula>
    </cfRule>
  </conditionalFormatting>
  <conditionalFormatting sqref="B63">
    <cfRule type="containsBlanks" dxfId="109" priority="68">
      <formula>LEN(TRIM(B63))=0</formula>
    </cfRule>
  </conditionalFormatting>
  <conditionalFormatting sqref="B67">
    <cfRule type="containsBlanks" dxfId="108" priority="66">
      <formula>LEN(TRIM(B67))=0</formula>
    </cfRule>
  </conditionalFormatting>
  <conditionalFormatting sqref="B74">
    <cfRule type="containsBlanks" dxfId="107" priority="64">
      <formula>LEN(TRIM(B74))=0</formula>
    </cfRule>
  </conditionalFormatting>
  <conditionalFormatting sqref="B76:B78">
    <cfRule type="containsBlanks" dxfId="106" priority="63">
      <formula>LEN(TRIM(B76))=0</formula>
    </cfRule>
  </conditionalFormatting>
  <conditionalFormatting sqref="B80">
    <cfRule type="containsBlanks" dxfId="105" priority="62">
      <formula>LEN(TRIM(B80))=0</formula>
    </cfRule>
  </conditionalFormatting>
  <conditionalFormatting sqref="B101:B104">
    <cfRule type="containsBlanks" dxfId="104" priority="57">
      <formula>LEN(TRIM(B101))=0</formula>
    </cfRule>
  </conditionalFormatting>
  <conditionalFormatting sqref="B106">
    <cfRule type="containsBlanks" dxfId="103" priority="54">
      <formula>LEN(TRIM(B106))=0</formula>
    </cfRule>
  </conditionalFormatting>
  <conditionalFormatting sqref="B108:B110">
    <cfRule type="containsBlanks" dxfId="102" priority="53">
      <formula>LEN(TRIM(B108))=0</formula>
    </cfRule>
  </conditionalFormatting>
  <conditionalFormatting sqref="B114:B117">
    <cfRule type="containsBlanks" dxfId="101" priority="49">
      <formula>LEN(TRIM(B114))=0</formula>
    </cfRule>
  </conditionalFormatting>
  <conditionalFormatting sqref="B119:B124">
    <cfRule type="containsBlanks" dxfId="100" priority="48">
      <formula>LEN(TRIM(B119))=0</formula>
    </cfRule>
  </conditionalFormatting>
  <conditionalFormatting sqref="B126:B134">
    <cfRule type="containsBlanks" dxfId="99" priority="47">
      <formula>LEN(TRIM(B126))=0</formula>
    </cfRule>
  </conditionalFormatting>
  <conditionalFormatting sqref="B136">
    <cfRule type="containsBlanks" dxfId="98" priority="46">
      <formula>LEN(TRIM(B136))=0</formula>
    </cfRule>
  </conditionalFormatting>
  <conditionalFormatting sqref="B138:B144">
    <cfRule type="containsBlanks" dxfId="97" priority="45">
      <formula>LEN(TRIM(B138))=0</formula>
    </cfRule>
  </conditionalFormatting>
  <conditionalFormatting sqref="B148:B149">
    <cfRule type="containsBlanks" dxfId="96" priority="39">
      <formula>LEN(TRIM(B148))=0</formula>
    </cfRule>
  </conditionalFormatting>
  <conditionalFormatting sqref="B151:B154">
    <cfRule type="containsBlanks" dxfId="95" priority="36">
      <formula>LEN(TRIM(B151))=0</formula>
    </cfRule>
  </conditionalFormatting>
  <conditionalFormatting sqref="B158:B160">
    <cfRule type="containsBlanks" dxfId="94" priority="34">
      <formula>LEN(TRIM(B158))=0</formula>
    </cfRule>
  </conditionalFormatting>
  <conditionalFormatting sqref="B163:B164">
    <cfRule type="containsBlanks" dxfId="93" priority="31">
      <formula>LEN(TRIM(B163))=0</formula>
    </cfRule>
  </conditionalFormatting>
  <conditionalFormatting sqref="B168:B169">
    <cfRule type="containsBlanks" dxfId="92" priority="30">
      <formula>LEN(TRIM(B168))=0</formula>
    </cfRule>
  </conditionalFormatting>
  <conditionalFormatting sqref="B171">
    <cfRule type="containsBlanks" dxfId="91" priority="28">
      <formula>LEN(TRIM(B171))=0</formula>
    </cfRule>
  </conditionalFormatting>
  <conditionalFormatting sqref="B177:B178">
    <cfRule type="containsBlanks" dxfId="90" priority="19">
      <formula>LEN(TRIM(B177))=0</formula>
    </cfRule>
  </conditionalFormatting>
  <conditionalFormatting sqref="B182:B184">
    <cfRule type="containsBlanks" dxfId="89" priority="17">
      <formula>LEN(TRIM(B182))=0</formula>
    </cfRule>
  </conditionalFormatting>
  <conditionalFormatting sqref="B186:B192">
    <cfRule type="containsBlanks" dxfId="88" priority="15">
      <formula>LEN(TRIM(B186))=0</formula>
    </cfRule>
  </conditionalFormatting>
  <conditionalFormatting sqref="B194">
    <cfRule type="containsBlanks" dxfId="87" priority="13">
      <formula>LEN(TRIM(B194))=0</formula>
    </cfRule>
  </conditionalFormatting>
  <conditionalFormatting sqref="B196:B197">
    <cfRule type="containsBlanks" dxfId="86" priority="11">
      <formula>LEN(TRIM(B196))=0</formula>
    </cfRule>
  </conditionalFormatting>
  <conditionalFormatting sqref="B199">
    <cfRule type="containsBlanks" dxfId="85" priority="8">
      <formula>LEN(TRIM(B199))=0</formula>
    </cfRule>
  </conditionalFormatting>
  <conditionalFormatting sqref="B201">
    <cfRule type="containsBlanks" dxfId="84" priority="6">
      <formula>LEN(TRIM(B201))=0</formula>
    </cfRule>
  </conditionalFormatting>
  <conditionalFormatting sqref="B205">
    <cfRule type="containsBlanks" dxfId="83" priority="4">
      <formula>LEN(TRIM(B205))=0</formula>
    </cfRule>
  </conditionalFormatting>
  <conditionalFormatting sqref="B207">
    <cfRule type="containsBlanks" dxfId="82" priority="3">
      <formula>LEN(TRIM(B207))=0</formula>
    </cfRule>
  </conditionalFormatting>
  <conditionalFormatting sqref="C12:D12">
    <cfRule type="containsBlanks" dxfId="81" priority="96">
      <formula>LEN(TRIM(C12))=0</formula>
    </cfRule>
  </conditionalFormatting>
  <conditionalFormatting sqref="C37:D37">
    <cfRule type="containsBlanks" dxfId="80" priority="95">
      <formula>LEN(TRIM(C37))=0</formula>
    </cfRule>
  </conditionalFormatting>
  <conditionalFormatting sqref="C44:D44">
    <cfRule type="containsBlanks" dxfId="79" priority="94">
      <formula>LEN(TRIM(C44))=0</formula>
    </cfRule>
  </conditionalFormatting>
  <conditionalFormatting sqref="C48:D48">
    <cfRule type="containsBlanks" dxfId="78" priority="93">
      <formula>LEN(TRIM(C48))=0</formula>
    </cfRule>
  </conditionalFormatting>
  <conditionalFormatting sqref="C56:D56">
    <cfRule type="containsBlanks" dxfId="77" priority="92">
      <formula>LEN(TRIM(C56))=0</formula>
    </cfRule>
  </conditionalFormatting>
  <conditionalFormatting sqref="C65:D65">
    <cfRule type="containsBlanks" dxfId="76" priority="91">
      <formula>LEN(TRIM(C65))=0</formula>
    </cfRule>
  </conditionalFormatting>
  <conditionalFormatting sqref="C72:D72">
    <cfRule type="containsBlanks" dxfId="75" priority="58">
      <formula>LEN(TRIM(C72))=0</formula>
    </cfRule>
  </conditionalFormatting>
  <conditionalFormatting sqref="C99:D99">
    <cfRule type="containsBlanks" dxfId="74" priority="55">
      <formula>LEN(TRIM(C99))=0</formula>
    </cfRule>
  </conditionalFormatting>
  <conditionalFormatting sqref="C112:D112">
    <cfRule type="containsBlanks" dxfId="73" priority="23">
      <formula>LEN(TRIM(C112))=0</formula>
    </cfRule>
  </conditionalFormatting>
  <conditionalFormatting sqref="C146:D146">
    <cfRule type="containsBlanks" dxfId="72" priority="37">
      <formula>LEN(TRIM(C146))=0</formula>
    </cfRule>
  </conditionalFormatting>
  <conditionalFormatting sqref="C156:D156">
    <cfRule type="containsBlanks" dxfId="71" priority="24">
      <formula>LEN(TRIM(C156))=0</formula>
    </cfRule>
  </conditionalFormatting>
  <conditionalFormatting sqref="C161:D161">
    <cfRule type="containsBlanks" dxfId="70" priority="25">
      <formula>LEN(TRIM(C161))=0</formula>
    </cfRule>
  </conditionalFormatting>
  <conditionalFormatting sqref="C166:D166">
    <cfRule type="containsBlanks" dxfId="69" priority="26">
      <formula>LEN(TRIM(C166))=0</formula>
    </cfRule>
  </conditionalFormatting>
  <conditionalFormatting sqref="C175:D175">
    <cfRule type="containsBlanks" dxfId="68" priority="22">
      <formula>LEN(TRIM(C175))=0</formula>
    </cfRule>
  </conditionalFormatting>
  <conditionalFormatting sqref="C180:D180">
    <cfRule type="containsBlanks" dxfId="67" priority="21">
      <formula>LEN(TRIM(C180))=0</formula>
    </cfRule>
  </conditionalFormatting>
  <conditionalFormatting sqref="C203:D203">
    <cfRule type="containsBlanks" dxfId="66" priority="20">
      <formula>LEN(TRIM(C203))=0</formula>
    </cfRule>
  </conditionalFormatting>
  <conditionalFormatting sqref="E14">
    <cfRule type="containsBlanks" dxfId="65" priority="88">
      <formula>LEN(TRIM(E14))=0</formula>
    </cfRule>
  </conditionalFormatting>
  <conditionalFormatting sqref="E16:E21">
    <cfRule type="containsBlanks" dxfId="64" priority="89">
      <formula>LEN(TRIM(E16))=0</formula>
    </cfRule>
  </conditionalFormatting>
  <conditionalFormatting sqref="E23:E24">
    <cfRule type="containsBlanks" dxfId="63" priority="86">
      <formula>LEN(TRIM(E23))=0</formula>
    </cfRule>
  </conditionalFormatting>
  <conditionalFormatting sqref="E26:E27">
    <cfRule type="containsBlanks" dxfId="62" priority="84">
      <formula>LEN(TRIM(E26))=0</formula>
    </cfRule>
  </conditionalFormatting>
  <conditionalFormatting sqref="E29:E30">
    <cfRule type="containsBlanks" dxfId="61" priority="83">
      <formula>LEN(TRIM(E29))=0</formula>
    </cfRule>
  </conditionalFormatting>
  <conditionalFormatting sqref="E32:E35">
    <cfRule type="containsBlanks" dxfId="60" priority="80">
      <formula>LEN(TRIM(E32))=0</formula>
    </cfRule>
  </conditionalFormatting>
  <conditionalFormatting sqref="E39:E42">
    <cfRule type="containsBlanks" dxfId="59" priority="78">
      <formula>LEN(TRIM(E39))=0</formula>
    </cfRule>
  </conditionalFormatting>
  <conditionalFormatting sqref="E46">
    <cfRule type="containsBlanks" dxfId="58" priority="76">
      <formula>LEN(TRIM(E46))=0</formula>
    </cfRule>
  </conditionalFormatting>
  <conditionalFormatting sqref="E50:E51">
    <cfRule type="containsBlanks" dxfId="57" priority="73">
      <formula>LEN(TRIM(E50))=0</formula>
    </cfRule>
  </conditionalFormatting>
  <conditionalFormatting sqref="E53:E54">
    <cfRule type="containsBlanks" dxfId="56" priority="71">
      <formula>LEN(TRIM(E53))=0</formula>
    </cfRule>
  </conditionalFormatting>
  <conditionalFormatting sqref="E58:E60">
    <cfRule type="containsBlanks" dxfId="55" priority="69">
      <formula>LEN(TRIM(E58))=0</formula>
    </cfRule>
  </conditionalFormatting>
  <conditionalFormatting sqref="E63">
    <cfRule type="containsBlanks" dxfId="54" priority="67">
      <formula>LEN(TRIM(E63))=0</formula>
    </cfRule>
  </conditionalFormatting>
  <conditionalFormatting sqref="E67">
    <cfRule type="containsBlanks" dxfId="53" priority="65">
      <formula>LEN(TRIM(E67))=0</formula>
    </cfRule>
  </conditionalFormatting>
  <conditionalFormatting sqref="E74">
    <cfRule type="containsBlanks" dxfId="52" priority="61">
      <formula>LEN(TRIM(E74))=0</formula>
    </cfRule>
  </conditionalFormatting>
  <conditionalFormatting sqref="E76:E78">
    <cfRule type="containsBlanks" dxfId="51" priority="60">
      <formula>LEN(TRIM(E76))=0</formula>
    </cfRule>
  </conditionalFormatting>
  <conditionalFormatting sqref="E80">
    <cfRule type="containsBlanks" dxfId="50" priority="59">
      <formula>LEN(TRIM(E80))=0</formula>
    </cfRule>
  </conditionalFormatting>
  <conditionalFormatting sqref="E101:E104">
    <cfRule type="containsBlanks" dxfId="49" priority="56">
      <formula>LEN(TRIM(E101))=0</formula>
    </cfRule>
  </conditionalFormatting>
  <conditionalFormatting sqref="E106">
    <cfRule type="containsBlanks" dxfId="48" priority="51">
      <formula>LEN(TRIM(E106))=0</formula>
    </cfRule>
  </conditionalFormatting>
  <conditionalFormatting sqref="E108:E110">
    <cfRule type="containsBlanks" dxfId="47" priority="52">
      <formula>LEN(TRIM(E108))=0</formula>
    </cfRule>
  </conditionalFormatting>
  <conditionalFormatting sqref="E114:E117">
    <cfRule type="containsBlanks" dxfId="46" priority="40">
      <formula>LEN(TRIM(E114))=0</formula>
    </cfRule>
  </conditionalFormatting>
  <conditionalFormatting sqref="E119:E124">
    <cfRule type="containsBlanks" dxfId="45" priority="41">
      <formula>LEN(TRIM(E119))=0</formula>
    </cfRule>
  </conditionalFormatting>
  <conditionalFormatting sqref="E126:E134">
    <cfRule type="containsBlanks" dxfId="44" priority="42">
      <formula>LEN(TRIM(E126))=0</formula>
    </cfRule>
  </conditionalFormatting>
  <conditionalFormatting sqref="E136">
    <cfRule type="containsBlanks" dxfId="43" priority="43">
      <formula>LEN(TRIM(E136))=0</formula>
    </cfRule>
  </conditionalFormatting>
  <conditionalFormatting sqref="E138:E144">
    <cfRule type="containsBlanks" dxfId="42" priority="44">
      <formula>LEN(TRIM(E138))=0</formula>
    </cfRule>
  </conditionalFormatting>
  <conditionalFormatting sqref="E148:E149">
    <cfRule type="containsBlanks" dxfId="41" priority="38">
      <formula>LEN(TRIM(E148))=0</formula>
    </cfRule>
  </conditionalFormatting>
  <conditionalFormatting sqref="E151:E154">
    <cfRule type="containsBlanks" dxfId="40" priority="35">
      <formula>LEN(TRIM(E151))=0</formula>
    </cfRule>
  </conditionalFormatting>
  <conditionalFormatting sqref="E158:E160">
    <cfRule type="containsBlanks" dxfId="39" priority="33">
      <formula>LEN(TRIM(E158))=0</formula>
    </cfRule>
  </conditionalFormatting>
  <conditionalFormatting sqref="E163:E164">
    <cfRule type="containsBlanks" dxfId="38" priority="32">
      <formula>LEN(TRIM(E163))=0</formula>
    </cfRule>
  </conditionalFormatting>
  <conditionalFormatting sqref="E168:E169">
    <cfRule type="containsBlanks" dxfId="37" priority="29">
      <formula>LEN(TRIM(E168))=0</formula>
    </cfRule>
  </conditionalFormatting>
  <conditionalFormatting sqref="E171">
    <cfRule type="containsBlanks" dxfId="36" priority="27">
      <formula>LEN(TRIM(E171))=0</formula>
    </cfRule>
  </conditionalFormatting>
  <conditionalFormatting sqref="E177:E178">
    <cfRule type="containsBlanks" dxfId="35" priority="18">
      <formula>LEN(TRIM(E177))=0</formula>
    </cfRule>
  </conditionalFormatting>
  <conditionalFormatting sqref="E182:E184">
    <cfRule type="containsBlanks" dxfId="34" priority="16">
      <formula>LEN(TRIM(E182))=0</formula>
    </cfRule>
  </conditionalFormatting>
  <conditionalFormatting sqref="E186:E192">
    <cfRule type="containsBlanks" dxfId="33" priority="14">
      <formula>LEN(TRIM(E186))=0</formula>
    </cfRule>
  </conditionalFormatting>
  <conditionalFormatting sqref="E194">
    <cfRule type="containsBlanks" dxfId="32" priority="12">
      <formula>LEN(TRIM(E194))=0</formula>
    </cfRule>
  </conditionalFormatting>
  <conditionalFormatting sqref="E196:E197">
    <cfRule type="containsBlanks" dxfId="31" priority="9">
      <formula>LEN(TRIM(E196))=0</formula>
    </cfRule>
  </conditionalFormatting>
  <conditionalFormatting sqref="E199">
    <cfRule type="containsBlanks" dxfId="30" priority="7">
      <formula>LEN(TRIM(E199))=0</formula>
    </cfRule>
  </conditionalFormatting>
  <conditionalFormatting sqref="E201">
    <cfRule type="containsBlanks" dxfId="29" priority="5">
      <formula>LEN(TRIM(E201))=0</formula>
    </cfRule>
  </conditionalFormatting>
  <conditionalFormatting sqref="E205">
    <cfRule type="containsBlanks" dxfId="28" priority="2">
      <formula>LEN(TRIM(E205))=0</formula>
    </cfRule>
  </conditionalFormatting>
  <conditionalFormatting sqref="E207">
    <cfRule type="containsBlanks" dxfId="27" priority="1">
      <formula>LEN(TRIM(E207))=0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  <ignoredErrors>
    <ignoredError sqref="B20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8"/>
  <sheetViews>
    <sheetView showGridLines="0" zoomScaleNormal="100" workbookViewId="0">
      <selection activeCell="B8" sqref="B8"/>
    </sheetView>
  </sheetViews>
  <sheetFormatPr defaultColWidth="9.140625" defaultRowHeight="12.75" x14ac:dyDescent="0.2"/>
  <cols>
    <col min="1" max="1" width="83" style="1" customWidth="1"/>
    <col min="2" max="2" width="14.7109375" style="1" bestFit="1" customWidth="1"/>
    <col min="3" max="3" width="15.140625" style="1" bestFit="1" customWidth="1"/>
    <col min="4" max="5" width="14.7109375" style="1" bestFit="1" customWidth="1"/>
    <col min="6" max="7" width="8.5703125" style="1" bestFit="1" customWidth="1"/>
    <col min="8" max="16384" width="9.140625" style="1"/>
  </cols>
  <sheetData>
    <row r="2" spans="1:13" s="3" customFormat="1" ht="15.75" x14ac:dyDescent="0.25">
      <c r="A2" s="186" t="s">
        <v>258</v>
      </c>
      <c r="B2" s="186"/>
      <c r="C2" s="186"/>
      <c r="D2" s="186"/>
      <c r="E2" s="186"/>
      <c r="F2" s="186"/>
      <c r="G2" s="186"/>
    </row>
    <row r="3" spans="1:13" x14ac:dyDescent="0.2">
      <c r="A3" s="45"/>
      <c r="B3" s="45"/>
      <c r="C3" s="45"/>
      <c r="D3" s="45"/>
      <c r="E3" s="45"/>
      <c r="F3" s="45"/>
      <c r="G3" s="45"/>
    </row>
    <row r="4" spans="1:13" ht="51" x14ac:dyDescent="0.2">
      <c r="A4" s="57" t="s">
        <v>116</v>
      </c>
      <c r="B4" s="28" t="str">
        <f>'Sažetak '!B13</f>
        <v>Ostvarenje / izvršenje 
01.01.-31.12.2024.</v>
      </c>
      <c r="C4" s="28" t="str">
        <f>'Sažetak '!C13</f>
        <v>Izvorni plan 
2025.</v>
      </c>
      <c r="D4" s="28" t="str">
        <f>'Sažetak '!D13</f>
        <v>Tekući plan           2025.</v>
      </c>
      <c r="E4" s="28" t="str">
        <f>'Sažetak '!E13</f>
        <v>Ostvarenje / izvršenje 
01.01.-31.12.2025.</v>
      </c>
      <c r="F4" s="37" t="s">
        <v>190</v>
      </c>
      <c r="G4" s="37" t="s">
        <v>191</v>
      </c>
    </row>
    <row r="5" spans="1:13" s="4" customFormat="1" ht="11.25" x14ac:dyDescent="0.2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 t="s">
        <v>113</v>
      </c>
      <c r="G5" s="55" t="s">
        <v>114</v>
      </c>
    </row>
    <row r="6" spans="1:13" x14ac:dyDescent="0.2">
      <c r="A6" s="7" t="s">
        <v>117</v>
      </c>
      <c r="B6" s="7"/>
      <c r="C6" s="7"/>
      <c r="D6" s="7"/>
      <c r="E6" s="7"/>
      <c r="F6" s="7"/>
      <c r="G6" s="7"/>
    </row>
    <row r="7" spans="1:13" ht="15.75" x14ac:dyDescent="0.25">
      <c r="A7" s="49" t="s">
        <v>159</v>
      </c>
      <c r="B7" s="61">
        <f>B8</f>
        <v>312453.13</v>
      </c>
      <c r="C7" s="61">
        <f t="shared" ref="C7:E7" si="0">C8</f>
        <v>548109</v>
      </c>
      <c r="D7" s="61">
        <f t="shared" si="0"/>
        <v>548109</v>
      </c>
      <c r="E7" s="61">
        <f t="shared" si="0"/>
        <v>426903.15</v>
      </c>
      <c r="F7" s="116">
        <f>IFERROR(E7/B7*100,"-")</f>
        <v>136.62950023896386</v>
      </c>
      <c r="G7" s="116">
        <f>IFERROR(E7/D7*100,"-")</f>
        <v>77.886542640241274</v>
      </c>
      <c r="I7" s="162"/>
      <c r="J7" s="163"/>
      <c r="K7" s="163"/>
      <c r="L7" s="163"/>
      <c r="M7" s="163"/>
    </row>
    <row r="8" spans="1:13" ht="15.75" x14ac:dyDescent="0.25">
      <c r="A8" s="50" t="s">
        <v>147</v>
      </c>
      <c r="B8" s="14">
        <v>312453.13</v>
      </c>
      <c r="C8" s="14">
        <v>548109</v>
      </c>
      <c r="D8" s="14">
        <v>548109</v>
      </c>
      <c r="E8" s="14">
        <v>426903.15</v>
      </c>
      <c r="F8" s="117">
        <f t="shared" ref="F8:F23" si="1">IFERROR(E8/B8*100,"-")</f>
        <v>136.62950023896386</v>
      </c>
      <c r="G8" s="117">
        <f t="shared" ref="G8:G23" si="2">IFERROR(E8/D8*100,"-")</f>
        <v>77.886542640241274</v>
      </c>
      <c r="I8" s="162"/>
      <c r="J8" s="163"/>
      <c r="K8" s="163"/>
      <c r="L8" s="163"/>
      <c r="M8" s="163"/>
    </row>
    <row r="9" spans="1:13" x14ac:dyDescent="0.2">
      <c r="A9" s="49" t="s">
        <v>160</v>
      </c>
      <c r="B9" s="61">
        <f>B10</f>
        <v>3861.92</v>
      </c>
      <c r="C9" s="61">
        <f t="shared" ref="C9:E9" si="3">C10</f>
        <v>2968</v>
      </c>
      <c r="D9" s="61">
        <f t="shared" si="3"/>
        <v>2968</v>
      </c>
      <c r="E9" s="61">
        <f t="shared" si="3"/>
        <v>3319.6</v>
      </c>
      <c r="F9" s="116">
        <f t="shared" si="1"/>
        <v>85.957244065128222</v>
      </c>
      <c r="G9" s="116">
        <f t="shared" si="2"/>
        <v>111.84636118598384</v>
      </c>
      <c r="I9" s="104"/>
    </row>
    <row r="10" spans="1:13" x14ac:dyDescent="0.2">
      <c r="A10" s="50" t="s">
        <v>154</v>
      </c>
      <c r="B10" s="14">
        <v>3861.92</v>
      </c>
      <c r="C10" s="14">
        <v>2968</v>
      </c>
      <c r="D10" s="14">
        <v>2968</v>
      </c>
      <c r="E10" s="14">
        <v>3319.6</v>
      </c>
      <c r="F10" s="117">
        <f t="shared" si="1"/>
        <v>85.957244065128222</v>
      </c>
      <c r="G10" s="117">
        <f t="shared" si="2"/>
        <v>111.84636118598384</v>
      </c>
    </row>
    <row r="11" spans="1:13" x14ac:dyDescent="0.2">
      <c r="A11" s="49" t="s">
        <v>161</v>
      </c>
      <c r="B11" s="61">
        <f>B12+B13</f>
        <v>0</v>
      </c>
      <c r="C11" s="61">
        <f t="shared" ref="C11:E11" si="4">C12+C13</f>
        <v>0</v>
      </c>
      <c r="D11" s="61">
        <f t="shared" si="4"/>
        <v>0</v>
      </c>
      <c r="E11" s="61">
        <f t="shared" si="4"/>
        <v>0</v>
      </c>
      <c r="F11" s="116" t="str">
        <f t="shared" si="1"/>
        <v>-</v>
      </c>
      <c r="G11" s="116" t="str">
        <f t="shared" si="2"/>
        <v>-</v>
      </c>
    </row>
    <row r="12" spans="1:13" x14ac:dyDescent="0.2">
      <c r="A12" s="50" t="s">
        <v>150</v>
      </c>
      <c r="B12" s="14">
        <v>0</v>
      </c>
      <c r="C12" s="14">
        <v>0</v>
      </c>
      <c r="D12" s="14">
        <v>0</v>
      </c>
      <c r="E12" s="14">
        <v>0</v>
      </c>
      <c r="F12" s="117" t="str">
        <f t="shared" si="1"/>
        <v>-</v>
      </c>
      <c r="G12" s="117" t="str">
        <f t="shared" si="2"/>
        <v>-</v>
      </c>
    </row>
    <row r="13" spans="1:13" x14ac:dyDescent="0.2">
      <c r="A13" s="50" t="s">
        <v>153</v>
      </c>
      <c r="B13" s="14">
        <v>0</v>
      </c>
      <c r="C13" s="14">
        <v>0</v>
      </c>
      <c r="D13" s="14">
        <v>0</v>
      </c>
      <c r="E13" s="14">
        <v>0</v>
      </c>
      <c r="F13" s="117" t="str">
        <f t="shared" si="1"/>
        <v>-</v>
      </c>
      <c r="G13" s="117" t="str">
        <f t="shared" si="2"/>
        <v>-</v>
      </c>
    </row>
    <row r="14" spans="1:13" x14ac:dyDescent="0.2">
      <c r="A14" s="49" t="s">
        <v>162</v>
      </c>
      <c r="B14" s="61">
        <f>B15+B16</f>
        <v>226246.05</v>
      </c>
      <c r="C14" s="61">
        <f t="shared" ref="C14:E14" si="5">C15+C16</f>
        <v>64785</v>
      </c>
      <c r="D14" s="61">
        <f t="shared" si="5"/>
        <v>64785</v>
      </c>
      <c r="E14" s="61">
        <f t="shared" si="5"/>
        <v>69965.51999999999</v>
      </c>
      <c r="F14" s="116">
        <f t="shared" si="1"/>
        <v>30.924526638144616</v>
      </c>
      <c r="G14" s="116">
        <f t="shared" si="2"/>
        <v>107.99648066682101</v>
      </c>
    </row>
    <row r="15" spans="1:13" x14ac:dyDescent="0.2">
      <c r="A15" s="50" t="s">
        <v>151</v>
      </c>
      <c r="B15" s="14">
        <v>7968</v>
      </c>
      <c r="C15" s="14">
        <v>9010</v>
      </c>
      <c r="D15" s="14">
        <v>9010</v>
      </c>
      <c r="E15" s="14">
        <v>7968</v>
      </c>
      <c r="F15" s="117">
        <f t="shared" si="1"/>
        <v>100</v>
      </c>
      <c r="G15" s="117">
        <f t="shared" si="2"/>
        <v>88.435072142064371</v>
      </c>
    </row>
    <row r="16" spans="1:13" x14ac:dyDescent="0.2">
      <c r="A16" s="50" t="s">
        <v>152</v>
      </c>
      <c r="B16" s="14">
        <v>218278.05</v>
      </c>
      <c r="C16" s="14">
        <v>55775</v>
      </c>
      <c r="D16" s="14">
        <v>55775</v>
      </c>
      <c r="E16" s="14">
        <v>61997.52</v>
      </c>
      <c r="F16" s="117">
        <f t="shared" si="1"/>
        <v>28.40300250070953</v>
      </c>
      <c r="G16" s="117">
        <f t="shared" si="2"/>
        <v>111.1564679515912</v>
      </c>
    </row>
    <row r="17" spans="1:7" x14ac:dyDescent="0.2">
      <c r="A17" s="49" t="s">
        <v>195</v>
      </c>
      <c r="B17" s="61">
        <f>B18</f>
        <v>0</v>
      </c>
      <c r="C17" s="61">
        <f t="shared" ref="C17:E17" si="6">C18</f>
        <v>0</v>
      </c>
      <c r="D17" s="61">
        <f t="shared" si="6"/>
        <v>0</v>
      </c>
      <c r="E17" s="61">
        <f t="shared" si="6"/>
        <v>0</v>
      </c>
      <c r="F17" s="116" t="str">
        <f t="shared" si="1"/>
        <v>-</v>
      </c>
      <c r="G17" s="116" t="str">
        <f t="shared" si="2"/>
        <v>-</v>
      </c>
    </row>
    <row r="18" spans="1:7" x14ac:dyDescent="0.2">
      <c r="A18" s="50" t="s">
        <v>194</v>
      </c>
      <c r="B18" s="14">
        <v>0</v>
      </c>
      <c r="C18" s="14">
        <v>0</v>
      </c>
      <c r="D18" s="14">
        <v>0</v>
      </c>
      <c r="E18" s="14">
        <v>0</v>
      </c>
      <c r="F18" s="117" t="str">
        <f t="shared" si="1"/>
        <v>-</v>
      </c>
      <c r="G18" s="117" t="str">
        <f t="shared" si="2"/>
        <v>-</v>
      </c>
    </row>
    <row r="19" spans="1:7" x14ac:dyDescent="0.2">
      <c r="A19" s="49" t="s">
        <v>219</v>
      </c>
      <c r="B19" s="61">
        <f>B20+B21</f>
        <v>0</v>
      </c>
      <c r="C19" s="61">
        <f t="shared" ref="C19:E19" si="7">C20+C21</f>
        <v>0</v>
      </c>
      <c r="D19" s="61">
        <f t="shared" si="7"/>
        <v>0</v>
      </c>
      <c r="E19" s="61">
        <f t="shared" si="7"/>
        <v>0</v>
      </c>
      <c r="F19" s="116" t="str">
        <f t="shared" si="1"/>
        <v>-</v>
      </c>
      <c r="G19" s="116" t="str">
        <f t="shared" si="2"/>
        <v>-</v>
      </c>
    </row>
    <row r="20" spans="1:7" x14ac:dyDescent="0.2">
      <c r="A20" s="50" t="s">
        <v>148</v>
      </c>
      <c r="B20" s="14">
        <v>0</v>
      </c>
      <c r="C20" s="14">
        <v>0</v>
      </c>
      <c r="D20" s="14">
        <v>0</v>
      </c>
      <c r="E20" s="14">
        <v>0</v>
      </c>
      <c r="F20" s="117" t="str">
        <f t="shared" si="1"/>
        <v>-</v>
      </c>
      <c r="G20" s="117" t="str">
        <f t="shared" si="2"/>
        <v>-</v>
      </c>
    </row>
    <row r="21" spans="1:7" x14ac:dyDescent="0.2">
      <c r="A21" s="50" t="s">
        <v>163</v>
      </c>
      <c r="B21" s="107">
        <v>0</v>
      </c>
      <c r="C21" s="107">
        <v>0</v>
      </c>
      <c r="D21" s="107">
        <v>0</v>
      </c>
      <c r="E21" s="107">
        <v>0</v>
      </c>
      <c r="F21" s="117" t="str">
        <f t="shared" si="1"/>
        <v>-</v>
      </c>
      <c r="G21" s="117" t="str">
        <f t="shared" si="2"/>
        <v>-</v>
      </c>
    </row>
    <row r="22" spans="1:7" x14ac:dyDescent="0.2">
      <c r="A22" s="50"/>
      <c r="B22" s="11"/>
      <c r="C22" s="11"/>
      <c r="D22" s="11"/>
      <c r="E22" s="11"/>
      <c r="F22" s="117"/>
      <c r="G22" s="117"/>
    </row>
    <row r="23" spans="1:7" x14ac:dyDescent="0.2">
      <c r="A23" s="59" t="s">
        <v>19</v>
      </c>
      <c r="B23" s="60">
        <f>B7+B9+B11+B14+B17+B19</f>
        <v>542561.1</v>
      </c>
      <c r="C23" s="60">
        <f t="shared" ref="C23:E23" si="8">C7+C9+C11+C14+C17+C19</f>
        <v>615862</v>
      </c>
      <c r="D23" s="60">
        <f t="shared" si="8"/>
        <v>615862</v>
      </c>
      <c r="E23" s="60">
        <f t="shared" si="8"/>
        <v>500188.27</v>
      </c>
      <c r="F23" s="100">
        <f t="shared" si="1"/>
        <v>92.190219682170365</v>
      </c>
      <c r="G23" s="100">
        <f t="shared" si="2"/>
        <v>81.217589330077203</v>
      </c>
    </row>
    <row r="24" spans="1:7" s="5" customFormat="1" x14ac:dyDescent="0.2">
      <c r="B24" s="86"/>
      <c r="C24" s="86"/>
      <c r="D24" s="86"/>
      <c r="E24" s="86"/>
      <c r="F24" s="88"/>
      <c r="G24" s="88"/>
    </row>
    <row r="25" spans="1:7" x14ac:dyDescent="0.2">
      <c r="B25" s="69"/>
      <c r="C25" s="69"/>
      <c r="D25" s="69"/>
      <c r="E25" s="69"/>
      <c r="F25" s="44"/>
      <c r="G25" s="44"/>
    </row>
    <row r="26" spans="1:7" x14ac:dyDescent="0.2">
      <c r="B26" s="69"/>
      <c r="C26" s="69"/>
      <c r="D26" s="69"/>
      <c r="E26" s="69"/>
      <c r="F26" s="89"/>
      <c r="G26" s="89"/>
    </row>
    <row r="27" spans="1:7" x14ac:dyDescent="0.2">
      <c r="A27" s="7" t="s">
        <v>118</v>
      </c>
      <c r="B27" s="87"/>
      <c r="C27" s="87"/>
      <c r="D27" s="87"/>
      <c r="E27" s="87"/>
      <c r="F27" s="52"/>
      <c r="G27" s="52"/>
    </row>
    <row r="28" spans="1:7" x14ac:dyDescent="0.2">
      <c r="A28" s="49" t="s">
        <v>159</v>
      </c>
      <c r="B28" s="110">
        <f>B29</f>
        <v>301918.48</v>
      </c>
      <c r="C28" s="110">
        <f t="shared" ref="C28:E28" si="9">C29</f>
        <v>548109</v>
      </c>
      <c r="D28" s="110">
        <f t="shared" si="9"/>
        <v>548109</v>
      </c>
      <c r="E28" s="110">
        <f t="shared" si="9"/>
        <v>422414.21</v>
      </c>
      <c r="F28" s="116">
        <f t="shared" ref="F28:F46" si="10">IFERROR(E28/B28*100,"-")</f>
        <v>139.91002140710302</v>
      </c>
      <c r="G28" s="116">
        <f t="shared" ref="G28:G46" si="11">IFERROR(E28/D28*100,"-")</f>
        <v>77.067555905850853</v>
      </c>
    </row>
    <row r="29" spans="1:7" x14ac:dyDescent="0.2">
      <c r="A29" s="50" t="s">
        <v>147</v>
      </c>
      <c r="B29" s="111">
        <v>301918.48</v>
      </c>
      <c r="C29" s="111">
        <v>548109</v>
      </c>
      <c r="D29" s="111">
        <v>548109</v>
      </c>
      <c r="E29" s="111">
        <v>422414.21</v>
      </c>
      <c r="F29" s="117">
        <f t="shared" si="10"/>
        <v>139.91002140710302</v>
      </c>
      <c r="G29" s="117">
        <f t="shared" si="11"/>
        <v>77.067555905850853</v>
      </c>
    </row>
    <row r="30" spans="1:7" x14ac:dyDescent="0.2">
      <c r="A30" s="49" t="s">
        <v>160</v>
      </c>
      <c r="B30" s="110">
        <f>B31</f>
        <v>3475</v>
      </c>
      <c r="C30" s="110">
        <f t="shared" ref="C30:E30" si="12">C31</f>
        <v>3000</v>
      </c>
      <c r="D30" s="110">
        <f t="shared" si="12"/>
        <v>3000</v>
      </c>
      <c r="E30" s="110">
        <f t="shared" si="12"/>
        <v>3250</v>
      </c>
      <c r="F30" s="116">
        <f t="shared" si="10"/>
        <v>93.525179856115102</v>
      </c>
      <c r="G30" s="116">
        <f t="shared" si="11"/>
        <v>108.33333333333333</v>
      </c>
    </row>
    <row r="31" spans="1:7" x14ac:dyDescent="0.2">
      <c r="A31" s="50" t="s">
        <v>154</v>
      </c>
      <c r="B31" s="111">
        <v>3475</v>
      </c>
      <c r="C31" s="111">
        <v>3000</v>
      </c>
      <c r="D31" s="111">
        <v>3000</v>
      </c>
      <c r="E31" s="111">
        <v>3250</v>
      </c>
      <c r="F31" s="117">
        <f t="shared" si="10"/>
        <v>93.525179856115102</v>
      </c>
      <c r="G31" s="117">
        <f t="shared" si="11"/>
        <v>108.33333333333333</v>
      </c>
    </row>
    <row r="32" spans="1:7" x14ac:dyDescent="0.2">
      <c r="A32" s="49" t="s">
        <v>161</v>
      </c>
      <c r="B32" s="110">
        <f>B33+B34</f>
        <v>0</v>
      </c>
      <c r="C32" s="110">
        <f t="shared" ref="C32:E32" si="13">C33+C34</f>
        <v>0</v>
      </c>
      <c r="D32" s="110">
        <f t="shared" si="13"/>
        <v>0</v>
      </c>
      <c r="E32" s="110">
        <f t="shared" si="13"/>
        <v>0</v>
      </c>
      <c r="F32" s="116" t="str">
        <f t="shared" si="10"/>
        <v>-</v>
      </c>
      <c r="G32" s="116" t="str">
        <f t="shared" si="11"/>
        <v>-</v>
      </c>
    </row>
    <row r="33" spans="1:7" x14ac:dyDescent="0.2">
      <c r="A33" s="50" t="s">
        <v>150</v>
      </c>
      <c r="B33" s="111">
        <v>0</v>
      </c>
      <c r="C33" s="111">
        <v>0</v>
      </c>
      <c r="D33" s="111">
        <v>0</v>
      </c>
      <c r="E33" s="111">
        <v>0</v>
      </c>
      <c r="F33" s="117" t="str">
        <f t="shared" si="10"/>
        <v>-</v>
      </c>
      <c r="G33" s="117" t="str">
        <f t="shared" si="11"/>
        <v>-</v>
      </c>
    </row>
    <row r="34" spans="1:7" x14ac:dyDescent="0.2">
      <c r="A34" s="50" t="s">
        <v>153</v>
      </c>
      <c r="B34" s="111">
        <v>0</v>
      </c>
      <c r="C34" s="111">
        <v>0</v>
      </c>
      <c r="D34" s="111">
        <v>0</v>
      </c>
      <c r="E34" s="111">
        <v>0</v>
      </c>
      <c r="F34" s="117" t="str">
        <f t="shared" si="10"/>
        <v>-</v>
      </c>
      <c r="G34" s="117" t="str">
        <f t="shared" si="11"/>
        <v>-</v>
      </c>
    </row>
    <row r="35" spans="1:7" x14ac:dyDescent="0.2">
      <c r="A35" s="49" t="s">
        <v>162</v>
      </c>
      <c r="B35" s="110">
        <f>B36+B37</f>
        <v>161239.72</v>
      </c>
      <c r="C35" s="110">
        <f t="shared" ref="C35:E35" si="14">C36+C37</f>
        <v>101085</v>
      </c>
      <c r="D35" s="110">
        <f t="shared" si="14"/>
        <v>101085</v>
      </c>
      <c r="E35" s="110">
        <f t="shared" si="14"/>
        <v>91921.68</v>
      </c>
      <c r="F35" s="116">
        <f t="shared" si="10"/>
        <v>57.009327478365748</v>
      </c>
      <c r="G35" s="116">
        <f t="shared" si="11"/>
        <v>90.935034871642671</v>
      </c>
    </row>
    <row r="36" spans="1:7" x14ac:dyDescent="0.2">
      <c r="A36" s="50" t="s">
        <v>151</v>
      </c>
      <c r="B36" s="111">
        <v>25258.54</v>
      </c>
      <c r="C36" s="111">
        <v>45310</v>
      </c>
      <c r="D36" s="111">
        <v>45310</v>
      </c>
      <c r="E36" s="111">
        <v>40279.08</v>
      </c>
      <c r="F36" s="117">
        <f t="shared" si="10"/>
        <v>159.46717427056353</v>
      </c>
      <c r="G36" s="117">
        <f t="shared" si="11"/>
        <v>88.896667402339446</v>
      </c>
    </row>
    <row r="37" spans="1:7" x14ac:dyDescent="0.2">
      <c r="A37" s="50" t="s">
        <v>152</v>
      </c>
      <c r="B37" s="111">
        <v>135981.18</v>
      </c>
      <c r="C37" s="111">
        <v>55775</v>
      </c>
      <c r="D37" s="111">
        <v>55775</v>
      </c>
      <c r="E37" s="111">
        <v>51642.6</v>
      </c>
      <c r="F37" s="117">
        <f t="shared" si="10"/>
        <v>37.977755451158757</v>
      </c>
      <c r="G37" s="117">
        <f t="shared" si="11"/>
        <v>92.590945764231279</v>
      </c>
    </row>
    <row r="38" spans="1:7" x14ac:dyDescent="0.2">
      <c r="A38" s="49" t="s">
        <v>195</v>
      </c>
      <c r="B38" s="110">
        <f>B39</f>
        <v>0</v>
      </c>
      <c r="C38" s="110">
        <f t="shared" ref="C38:E38" si="15">C39</f>
        <v>0</v>
      </c>
      <c r="D38" s="110">
        <f t="shared" si="15"/>
        <v>0</v>
      </c>
      <c r="E38" s="110">
        <f t="shared" si="15"/>
        <v>0</v>
      </c>
      <c r="F38" s="116" t="str">
        <f t="shared" si="10"/>
        <v>-</v>
      </c>
      <c r="G38" s="116" t="str">
        <f t="shared" si="11"/>
        <v>-</v>
      </c>
    </row>
    <row r="39" spans="1:7" x14ac:dyDescent="0.2">
      <c r="A39" s="50" t="s">
        <v>194</v>
      </c>
      <c r="B39" s="111">
        <v>0</v>
      </c>
      <c r="C39" s="111">
        <v>0</v>
      </c>
      <c r="D39" s="111">
        <v>0</v>
      </c>
      <c r="E39" s="111">
        <v>0</v>
      </c>
      <c r="F39" s="117" t="str">
        <f t="shared" si="10"/>
        <v>-</v>
      </c>
      <c r="G39" s="117" t="str">
        <f t="shared" si="11"/>
        <v>-</v>
      </c>
    </row>
    <row r="40" spans="1:7" x14ac:dyDescent="0.2">
      <c r="A40" s="49" t="s">
        <v>219</v>
      </c>
      <c r="B40" s="110">
        <f>B41+B42</f>
        <v>0</v>
      </c>
      <c r="C40" s="110">
        <f t="shared" ref="C40:E40" si="16">C41+C42</f>
        <v>0</v>
      </c>
      <c r="D40" s="110">
        <f t="shared" si="16"/>
        <v>0</v>
      </c>
      <c r="E40" s="110">
        <f t="shared" si="16"/>
        <v>0</v>
      </c>
      <c r="F40" s="116" t="str">
        <f t="shared" si="10"/>
        <v>-</v>
      </c>
      <c r="G40" s="116" t="str">
        <f t="shared" si="11"/>
        <v>-</v>
      </c>
    </row>
    <row r="41" spans="1:7" x14ac:dyDescent="0.2">
      <c r="A41" s="50" t="s">
        <v>148</v>
      </c>
      <c r="B41" s="111">
        <v>0</v>
      </c>
      <c r="C41" s="111">
        <v>0</v>
      </c>
      <c r="D41" s="111">
        <v>0</v>
      </c>
      <c r="E41" s="111">
        <v>0</v>
      </c>
      <c r="F41" s="117" t="str">
        <f t="shared" si="10"/>
        <v>-</v>
      </c>
      <c r="G41" s="117" t="str">
        <f t="shared" si="11"/>
        <v>-</v>
      </c>
    </row>
    <row r="42" spans="1:7" x14ac:dyDescent="0.2">
      <c r="A42" s="50" t="s">
        <v>163</v>
      </c>
      <c r="B42" s="22">
        <v>0</v>
      </c>
      <c r="C42" s="22">
        <v>0</v>
      </c>
      <c r="D42" s="22">
        <v>0</v>
      </c>
      <c r="E42" s="22">
        <v>0</v>
      </c>
      <c r="F42" s="117" t="str">
        <f t="shared" si="10"/>
        <v>-</v>
      </c>
      <c r="G42" s="117" t="str">
        <f t="shared" si="11"/>
        <v>-</v>
      </c>
    </row>
    <row r="43" spans="1:7" x14ac:dyDescent="0.2">
      <c r="A43" s="49" t="s">
        <v>164</v>
      </c>
      <c r="B43" s="110">
        <f>B44</f>
        <v>0</v>
      </c>
      <c r="C43" s="110">
        <f t="shared" ref="C43:E43" si="17">C44</f>
        <v>0</v>
      </c>
      <c r="D43" s="110">
        <f t="shared" si="17"/>
        <v>0</v>
      </c>
      <c r="E43" s="110">
        <f t="shared" si="17"/>
        <v>0</v>
      </c>
      <c r="F43" s="116" t="str">
        <f t="shared" si="10"/>
        <v>-</v>
      </c>
      <c r="G43" s="116" t="str">
        <f t="shared" si="11"/>
        <v>-</v>
      </c>
    </row>
    <row r="44" spans="1:7" x14ac:dyDescent="0.2">
      <c r="A44" s="50" t="s">
        <v>149</v>
      </c>
      <c r="B44" s="22">
        <v>0</v>
      </c>
      <c r="C44" s="22">
        <v>0</v>
      </c>
      <c r="D44" s="22">
        <v>0</v>
      </c>
      <c r="E44" s="22">
        <v>0</v>
      </c>
      <c r="F44" s="117" t="str">
        <f t="shared" si="10"/>
        <v>-</v>
      </c>
      <c r="G44" s="117" t="str">
        <f t="shared" si="11"/>
        <v>-</v>
      </c>
    </row>
    <row r="45" spans="1:7" x14ac:dyDescent="0.2">
      <c r="A45" s="50"/>
      <c r="B45" s="111"/>
      <c r="C45" s="111"/>
      <c r="D45" s="111"/>
      <c r="E45" s="111"/>
      <c r="F45" s="117"/>
      <c r="G45" s="117"/>
    </row>
    <row r="46" spans="1:7" x14ac:dyDescent="0.2">
      <c r="A46" s="59" t="s">
        <v>101</v>
      </c>
      <c r="B46" s="113">
        <f>B28+B30+B32+B35+B38+B40+B43</f>
        <v>466633.19999999995</v>
      </c>
      <c r="C46" s="113">
        <f t="shared" ref="C46:E46" si="18">C28+C30+C32+C35+C38+C40+C43</f>
        <v>652194</v>
      </c>
      <c r="D46" s="113">
        <f t="shared" si="18"/>
        <v>652194</v>
      </c>
      <c r="E46" s="113">
        <f t="shared" si="18"/>
        <v>517585.89</v>
      </c>
      <c r="F46" s="100">
        <f t="shared" si="10"/>
        <v>110.91921663525015</v>
      </c>
      <c r="G46" s="100">
        <f t="shared" si="11"/>
        <v>79.360725489654911</v>
      </c>
    </row>
    <row r="48" spans="1:7" x14ac:dyDescent="0.2">
      <c r="B48" s="69"/>
      <c r="C48" s="69"/>
      <c r="D48" s="69"/>
      <c r="E48" s="69"/>
      <c r="F48" s="69"/>
      <c r="G48" s="69"/>
    </row>
  </sheetData>
  <mergeCells count="1">
    <mergeCell ref="A2:G2"/>
  </mergeCells>
  <conditionalFormatting sqref="B8:E8">
    <cfRule type="containsBlanks" dxfId="26" priority="13">
      <formula>LEN(TRIM(B8))=0</formula>
    </cfRule>
  </conditionalFormatting>
  <conditionalFormatting sqref="B10:E10">
    <cfRule type="containsBlanks" dxfId="25" priority="12">
      <formula>LEN(TRIM(B10))=0</formula>
    </cfRule>
  </conditionalFormatting>
  <conditionalFormatting sqref="B12:E13">
    <cfRule type="containsBlanks" dxfId="24" priority="11">
      <formula>LEN(TRIM(B12))=0</formula>
    </cfRule>
  </conditionalFormatting>
  <conditionalFormatting sqref="B15:E16">
    <cfRule type="containsBlanks" dxfId="23" priority="10">
      <formula>LEN(TRIM(B15))=0</formula>
    </cfRule>
  </conditionalFormatting>
  <conditionalFormatting sqref="B18:E18">
    <cfRule type="containsBlanks" dxfId="22" priority="9">
      <formula>LEN(TRIM(B18))=0</formula>
    </cfRule>
  </conditionalFormatting>
  <conditionalFormatting sqref="B20:E21">
    <cfRule type="containsBlanks" dxfId="21" priority="8">
      <formula>LEN(TRIM(B20))=0</formula>
    </cfRule>
  </conditionalFormatting>
  <conditionalFormatting sqref="B29:E29">
    <cfRule type="containsBlanks" dxfId="20" priority="7">
      <formula>LEN(TRIM(B29))=0</formula>
    </cfRule>
  </conditionalFormatting>
  <conditionalFormatting sqref="B31:E31">
    <cfRule type="containsBlanks" dxfId="19" priority="6">
      <formula>LEN(TRIM(B31))=0</formula>
    </cfRule>
  </conditionalFormatting>
  <conditionalFormatting sqref="B33:E34">
    <cfRule type="containsBlanks" dxfId="18" priority="5">
      <formula>LEN(TRIM(B33))=0</formula>
    </cfRule>
  </conditionalFormatting>
  <conditionalFormatting sqref="B36:E37">
    <cfRule type="containsBlanks" dxfId="17" priority="4">
      <formula>LEN(TRIM(B36))=0</formula>
    </cfRule>
  </conditionalFormatting>
  <conditionalFormatting sqref="B39:E39">
    <cfRule type="containsBlanks" dxfId="16" priority="3">
      <formula>LEN(TRIM(B39))=0</formula>
    </cfRule>
  </conditionalFormatting>
  <conditionalFormatting sqref="B41:E42">
    <cfRule type="containsBlanks" dxfId="15" priority="2">
      <formula>LEN(TRIM(B41))=0</formula>
    </cfRule>
  </conditionalFormatting>
  <conditionalFormatting sqref="B44:E44">
    <cfRule type="containsBlanks" dxfId="14" priority="1">
      <formula>LEN(TRIM(B44))=0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showGridLines="0" zoomScaleNormal="100" workbookViewId="0">
      <selection activeCell="K22" sqref="K22"/>
    </sheetView>
  </sheetViews>
  <sheetFormatPr defaultColWidth="9.140625" defaultRowHeight="12.75" x14ac:dyDescent="0.2"/>
  <cols>
    <col min="1" max="1" width="100.140625" style="1" customWidth="1"/>
    <col min="2" max="2" width="16.7109375" style="1" customWidth="1"/>
    <col min="3" max="3" width="15.28515625" style="1" bestFit="1" customWidth="1"/>
    <col min="4" max="4" width="15.85546875" style="1" bestFit="1" customWidth="1"/>
    <col min="5" max="5" width="16" style="1" customWidth="1"/>
    <col min="6" max="6" width="9.140625" style="1" bestFit="1" customWidth="1"/>
    <col min="7" max="7" width="8.5703125" style="1" bestFit="1" customWidth="1"/>
    <col min="8" max="16384" width="9.140625" style="1"/>
  </cols>
  <sheetData>
    <row r="1" spans="1:13" s="128" customFormat="1" ht="13.5" customHeight="1" x14ac:dyDescent="0.25">
      <c r="A1" s="186" t="s">
        <v>259</v>
      </c>
      <c r="B1" s="186"/>
      <c r="C1" s="186"/>
      <c r="D1" s="186"/>
      <c r="E1" s="186"/>
      <c r="F1" s="186"/>
      <c r="G1" s="186"/>
    </row>
    <row r="2" spans="1:13" ht="3.75" customHeight="1" x14ac:dyDescent="0.2">
      <c r="A2" s="45"/>
      <c r="B2" s="45"/>
      <c r="C2" s="45"/>
      <c r="D2" s="45"/>
      <c r="E2" s="45"/>
      <c r="F2" s="45"/>
      <c r="G2" s="45"/>
    </row>
    <row r="3" spans="1:13" ht="38.25" x14ac:dyDescent="0.2">
      <c r="A3" s="57" t="s">
        <v>119</v>
      </c>
      <c r="B3" s="28" t="str">
        <f>'Sažetak '!B13</f>
        <v>Ostvarenje / izvršenje 
01.01.-31.12.2024.</v>
      </c>
      <c r="C3" s="28" t="str">
        <f>'Sažetak '!C13</f>
        <v>Izvorni plan 
2025.</v>
      </c>
      <c r="D3" s="28" t="str">
        <f>'Sažetak '!D13</f>
        <v>Tekući plan           2025.</v>
      </c>
      <c r="E3" s="28" t="str">
        <f>'Sažetak '!E13</f>
        <v>Ostvarenje / izvršenje 
01.01.-31.12.2025.</v>
      </c>
      <c r="F3" s="37" t="s">
        <v>190</v>
      </c>
      <c r="G3" s="37" t="s">
        <v>191</v>
      </c>
    </row>
    <row r="4" spans="1:13" s="4" customFormat="1" ht="8.25" customHeight="1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 t="s">
        <v>113</v>
      </c>
      <c r="G4" s="55" t="s">
        <v>114</v>
      </c>
    </row>
    <row r="5" spans="1:13" x14ac:dyDescent="0.2">
      <c r="A5" s="7" t="s">
        <v>125</v>
      </c>
      <c r="B5" s="7"/>
      <c r="C5" s="7"/>
      <c r="D5" s="7"/>
      <c r="E5" s="7"/>
      <c r="F5" s="7"/>
      <c r="G5" s="7"/>
    </row>
    <row r="6" spans="1:13" ht="15.75" x14ac:dyDescent="0.25">
      <c r="A6" s="103" t="s">
        <v>120</v>
      </c>
      <c r="B6" s="120">
        <f>SUM(B7:B11)</f>
        <v>6197.8</v>
      </c>
      <c r="C6" s="120">
        <f t="shared" ref="C6:E6" si="0">SUM(C7:C11)</f>
        <v>12910</v>
      </c>
      <c r="D6" s="120">
        <f t="shared" si="0"/>
        <v>12910</v>
      </c>
      <c r="E6" s="120">
        <f t="shared" si="0"/>
        <v>8994.07</v>
      </c>
      <c r="F6" s="122">
        <f>IFERROR(E6/B6*100,"-")</f>
        <v>145.11713833941076</v>
      </c>
      <c r="G6" s="122">
        <f>IFERROR(E6/D6*100,"-")</f>
        <v>69.667467079783108</v>
      </c>
      <c r="I6" s="162"/>
      <c r="J6" s="163"/>
      <c r="K6" s="163"/>
      <c r="L6" s="163"/>
      <c r="M6" s="163"/>
    </row>
    <row r="7" spans="1:13" ht="15.75" x14ac:dyDescent="0.25">
      <c r="A7" s="54" t="s">
        <v>165</v>
      </c>
      <c r="B7" s="22">
        <v>0</v>
      </c>
      <c r="C7" s="22">
        <v>0</v>
      </c>
      <c r="D7" s="22">
        <v>0</v>
      </c>
      <c r="E7" s="22">
        <v>0</v>
      </c>
      <c r="F7" s="117" t="str">
        <f t="shared" ref="F7:F38" si="1">IFERROR(E7/B7*100,"-")</f>
        <v>-</v>
      </c>
      <c r="G7" s="117" t="str">
        <f t="shared" ref="G7:G38" si="2">IFERROR(E7/D7*100,"-")</f>
        <v>-</v>
      </c>
      <c r="I7" s="162"/>
      <c r="J7" s="163"/>
      <c r="K7" s="163"/>
      <c r="L7" s="163"/>
      <c r="M7" s="163"/>
    </row>
    <row r="8" spans="1:13" x14ac:dyDescent="0.2">
      <c r="A8" s="54" t="s">
        <v>213</v>
      </c>
      <c r="B8" s="22">
        <v>0</v>
      </c>
      <c r="C8" s="22">
        <v>0</v>
      </c>
      <c r="D8" s="22">
        <v>0</v>
      </c>
      <c r="E8" s="22">
        <v>0</v>
      </c>
      <c r="F8" s="117" t="str">
        <f t="shared" si="1"/>
        <v>-</v>
      </c>
      <c r="G8" s="117" t="str">
        <f t="shared" si="2"/>
        <v>-</v>
      </c>
      <c r="I8" s="104"/>
    </row>
    <row r="9" spans="1:13" x14ac:dyDescent="0.2">
      <c r="A9" s="54" t="s">
        <v>166</v>
      </c>
      <c r="B9" s="22">
        <v>0</v>
      </c>
      <c r="C9" s="22">
        <v>0</v>
      </c>
      <c r="D9" s="22">
        <v>0</v>
      </c>
      <c r="E9" s="22">
        <v>0</v>
      </c>
      <c r="F9" s="117" t="str">
        <f t="shared" si="1"/>
        <v>-</v>
      </c>
      <c r="G9" s="117" t="str">
        <f t="shared" si="2"/>
        <v>-</v>
      </c>
    </row>
    <row r="10" spans="1:13" x14ac:dyDescent="0.2">
      <c r="A10" s="54" t="s">
        <v>167</v>
      </c>
      <c r="B10" s="22">
        <v>0</v>
      </c>
      <c r="C10" s="22">
        <v>0</v>
      </c>
      <c r="D10" s="22">
        <v>0</v>
      </c>
      <c r="E10" s="22">
        <v>0</v>
      </c>
      <c r="F10" s="117" t="str">
        <f t="shared" si="1"/>
        <v>-</v>
      </c>
      <c r="G10" s="117" t="str">
        <f t="shared" si="2"/>
        <v>-</v>
      </c>
    </row>
    <row r="11" spans="1:13" x14ac:dyDescent="0.2">
      <c r="A11" s="54" t="s">
        <v>168</v>
      </c>
      <c r="B11" s="22">
        <v>6197.8</v>
      </c>
      <c r="C11" s="22">
        <v>12910</v>
      </c>
      <c r="D11" s="22">
        <v>12910</v>
      </c>
      <c r="E11" s="22">
        <v>8994.07</v>
      </c>
      <c r="F11" s="117">
        <f t="shared" si="1"/>
        <v>145.11713833941076</v>
      </c>
      <c r="G11" s="117">
        <f t="shared" si="2"/>
        <v>69.667467079783108</v>
      </c>
    </row>
    <row r="12" spans="1:13" x14ac:dyDescent="0.2">
      <c r="A12" s="92" t="s">
        <v>121</v>
      </c>
      <c r="B12" s="120">
        <f>SUM(B13:B16)</f>
        <v>460435.39999999997</v>
      </c>
      <c r="C12" s="120">
        <f t="shared" ref="C12:E12" si="3">SUM(C13:C16)</f>
        <v>639284</v>
      </c>
      <c r="D12" s="120">
        <f t="shared" si="3"/>
        <v>639284</v>
      </c>
      <c r="E12" s="120">
        <f t="shared" si="3"/>
        <v>508591.82</v>
      </c>
      <c r="F12" s="122">
        <f t="shared" si="1"/>
        <v>110.45888739223788</v>
      </c>
      <c r="G12" s="122">
        <f t="shared" si="2"/>
        <v>79.55647568216942</v>
      </c>
    </row>
    <row r="13" spans="1:13" x14ac:dyDescent="0.2">
      <c r="A13" s="54" t="s">
        <v>169</v>
      </c>
      <c r="B13" s="22">
        <v>0</v>
      </c>
      <c r="C13" s="22">
        <v>0</v>
      </c>
      <c r="D13" s="22">
        <v>0</v>
      </c>
      <c r="E13" s="22">
        <v>0</v>
      </c>
      <c r="F13" s="117" t="str">
        <f t="shared" si="1"/>
        <v>-</v>
      </c>
      <c r="G13" s="117" t="str">
        <f t="shared" si="2"/>
        <v>-</v>
      </c>
    </row>
    <row r="14" spans="1:13" x14ac:dyDescent="0.2">
      <c r="A14" s="54" t="s">
        <v>170</v>
      </c>
      <c r="B14" s="22">
        <v>0</v>
      </c>
      <c r="C14" s="22">
        <v>0</v>
      </c>
      <c r="D14" s="22">
        <v>0</v>
      </c>
      <c r="E14" s="22">
        <v>0</v>
      </c>
      <c r="F14" s="117" t="str">
        <f t="shared" si="1"/>
        <v>-</v>
      </c>
      <c r="G14" s="117" t="str">
        <f t="shared" si="2"/>
        <v>-</v>
      </c>
    </row>
    <row r="15" spans="1:13" x14ac:dyDescent="0.2">
      <c r="A15" s="54" t="s">
        <v>171</v>
      </c>
      <c r="B15" s="22">
        <v>176227.68</v>
      </c>
      <c r="C15" s="22">
        <v>347395</v>
      </c>
      <c r="D15" s="22">
        <v>347395</v>
      </c>
      <c r="E15" s="22">
        <v>250802.84</v>
      </c>
      <c r="F15" s="117">
        <f t="shared" si="1"/>
        <v>142.31750653472827</v>
      </c>
      <c r="G15" s="117">
        <f t="shared" si="2"/>
        <v>72.195293541933538</v>
      </c>
    </row>
    <row r="16" spans="1:13" x14ac:dyDescent="0.2">
      <c r="A16" s="54" t="s">
        <v>172</v>
      </c>
      <c r="B16" s="22">
        <v>284207.71999999997</v>
      </c>
      <c r="C16" s="22">
        <v>291889</v>
      </c>
      <c r="D16" s="22">
        <v>291889</v>
      </c>
      <c r="E16" s="22">
        <v>257788.98</v>
      </c>
      <c r="F16" s="117">
        <f t="shared" si="1"/>
        <v>90.704425622217457</v>
      </c>
      <c r="G16" s="117">
        <f t="shared" si="2"/>
        <v>88.317469997156465</v>
      </c>
    </row>
    <row r="17" spans="1:7" x14ac:dyDescent="0.2">
      <c r="A17" s="92" t="s">
        <v>122</v>
      </c>
      <c r="B17" s="120">
        <f>SUM(B18:B23)</f>
        <v>0</v>
      </c>
      <c r="C17" s="120">
        <f t="shared" ref="C17:E17" si="4">SUM(C18:C23)</f>
        <v>0</v>
      </c>
      <c r="D17" s="120">
        <f t="shared" si="4"/>
        <v>0</v>
      </c>
      <c r="E17" s="120">
        <f t="shared" si="4"/>
        <v>0</v>
      </c>
      <c r="F17" s="122" t="str">
        <f t="shared" si="1"/>
        <v>-</v>
      </c>
      <c r="G17" s="122" t="str">
        <f t="shared" si="2"/>
        <v>-</v>
      </c>
    </row>
    <row r="18" spans="1:7" x14ac:dyDescent="0.2">
      <c r="A18" s="54" t="s">
        <v>173</v>
      </c>
      <c r="B18" s="22">
        <v>0</v>
      </c>
      <c r="C18" s="22">
        <v>0</v>
      </c>
      <c r="D18" s="22">
        <v>0</v>
      </c>
      <c r="E18" s="22">
        <v>0</v>
      </c>
      <c r="F18" s="117" t="str">
        <f t="shared" si="1"/>
        <v>-</v>
      </c>
      <c r="G18" s="117" t="str">
        <f t="shared" si="2"/>
        <v>-</v>
      </c>
    </row>
    <row r="19" spans="1:7" x14ac:dyDescent="0.2">
      <c r="A19" s="54" t="s">
        <v>174</v>
      </c>
      <c r="B19" s="22">
        <v>0</v>
      </c>
      <c r="C19" s="22">
        <v>0</v>
      </c>
      <c r="D19" s="22">
        <v>0</v>
      </c>
      <c r="E19" s="22">
        <v>0</v>
      </c>
      <c r="F19" s="117" t="str">
        <f t="shared" si="1"/>
        <v>-</v>
      </c>
      <c r="G19" s="117" t="str">
        <f t="shared" si="2"/>
        <v>-</v>
      </c>
    </row>
    <row r="20" spans="1:7" x14ac:dyDescent="0.2">
      <c r="A20" s="54" t="s">
        <v>214</v>
      </c>
      <c r="B20" s="22">
        <v>0</v>
      </c>
      <c r="C20" s="22">
        <v>0</v>
      </c>
      <c r="D20" s="22">
        <v>0</v>
      </c>
      <c r="E20" s="22">
        <v>0</v>
      </c>
      <c r="F20" s="117" t="str">
        <f t="shared" si="1"/>
        <v>-</v>
      </c>
      <c r="G20" s="117" t="str">
        <f t="shared" si="2"/>
        <v>-</v>
      </c>
    </row>
    <row r="21" spans="1:7" s="5" customFormat="1" x14ac:dyDescent="0.2">
      <c r="A21" s="54" t="s">
        <v>175</v>
      </c>
      <c r="B21" s="22">
        <v>0</v>
      </c>
      <c r="C21" s="22">
        <v>0</v>
      </c>
      <c r="D21" s="22">
        <v>0</v>
      </c>
      <c r="E21" s="22">
        <v>0</v>
      </c>
      <c r="F21" s="117" t="str">
        <f t="shared" si="1"/>
        <v>-</v>
      </c>
      <c r="G21" s="117" t="str">
        <f t="shared" si="2"/>
        <v>-</v>
      </c>
    </row>
    <row r="22" spans="1:7" x14ac:dyDescent="0.2">
      <c r="A22" s="54" t="s">
        <v>176</v>
      </c>
      <c r="B22" s="22">
        <v>0</v>
      </c>
      <c r="C22" s="22">
        <v>0</v>
      </c>
      <c r="D22" s="22">
        <v>0</v>
      </c>
      <c r="E22" s="22">
        <v>0</v>
      </c>
      <c r="F22" s="117" t="str">
        <f t="shared" si="1"/>
        <v>-</v>
      </c>
      <c r="G22" s="117" t="str">
        <f t="shared" si="2"/>
        <v>-</v>
      </c>
    </row>
    <row r="23" spans="1:7" x14ac:dyDescent="0.2">
      <c r="A23" s="54" t="s">
        <v>177</v>
      </c>
      <c r="B23" s="22">
        <v>0</v>
      </c>
      <c r="C23" s="22">
        <v>0</v>
      </c>
      <c r="D23" s="22">
        <v>0</v>
      </c>
      <c r="E23" s="22">
        <v>0</v>
      </c>
      <c r="F23" s="117" t="str">
        <f t="shared" si="1"/>
        <v>-</v>
      </c>
      <c r="G23" s="117" t="str">
        <f t="shared" si="2"/>
        <v>-</v>
      </c>
    </row>
    <row r="24" spans="1:7" x14ac:dyDescent="0.2">
      <c r="A24" s="92" t="s">
        <v>123</v>
      </c>
      <c r="B24" s="120">
        <f>SUM(B25:B31)</f>
        <v>0</v>
      </c>
      <c r="C24" s="120">
        <f t="shared" ref="C24:E24" si="5">SUM(C25:C31)</f>
        <v>0</v>
      </c>
      <c r="D24" s="120">
        <f t="shared" si="5"/>
        <v>0</v>
      </c>
      <c r="E24" s="120">
        <f t="shared" si="5"/>
        <v>0</v>
      </c>
      <c r="F24" s="122" t="str">
        <f t="shared" si="1"/>
        <v>-</v>
      </c>
      <c r="G24" s="122" t="str">
        <f t="shared" si="2"/>
        <v>-</v>
      </c>
    </row>
    <row r="25" spans="1:7" x14ac:dyDescent="0.2">
      <c r="A25" s="54" t="s">
        <v>178</v>
      </c>
      <c r="B25" s="111">
        <v>0</v>
      </c>
      <c r="C25" s="111">
        <v>0</v>
      </c>
      <c r="D25" s="111">
        <v>0</v>
      </c>
      <c r="E25" s="111">
        <v>0</v>
      </c>
      <c r="F25" s="117" t="str">
        <f t="shared" si="1"/>
        <v>-</v>
      </c>
      <c r="G25" s="117" t="str">
        <f t="shared" si="2"/>
        <v>-</v>
      </c>
    </row>
    <row r="26" spans="1:7" x14ac:dyDescent="0.2">
      <c r="A26" s="54" t="s">
        <v>179</v>
      </c>
      <c r="B26" s="22">
        <v>0</v>
      </c>
      <c r="C26" s="22">
        <v>0</v>
      </c>
      <c r="D26" s="22">
        <v>0</v>
      </c>
      <c r="E26" s="22">
        <v>0</v>
      </c>
      <c r="F26" s="117" t="str">
        <f t="shared" si="1"/>
        <v>-</v>
      </c>
      <c r="G26" s="117" t="str">
        <f t="shared" si="2"/>
        <v>-</v>
      </c>
    </row>
    <row r="27" spans="1:7" x14ac:dyDescent="0.2">
      <c r="A27" s="54" t="s">
        <v>180</v>
      </c>
      <c r="B27" s="22">
        <v>0</v>
      </c>
      <c r="C27" s="22">
        <v>0</v>
      </c>
      <c r="D27" s="22">
        <v>0</v>
      </c>
      <c r="E27" s="22">
        <v>0</v>
      </c>
      <c r="F27" s="117" t="str">
        <f t="shared" si="1"/>
        <v>-</v>
      </c>
      <c r="G27" s="117" t="str">
        <f t="shared" si="2"/>
        <v>-</v>
      </c>
    </row>
    <row r="28" spans="1:7" x14ac:dyDescent="0.2">
      <c r="A28" s="54" t="s">
        <v>181</v>
      </c>
      <c r="B28" s="22">
        <v>0</v>
      </c>
      <c r="C28" s="22">
        <v>0</v>
      </c>
      <c r="D28" s="22">
        <v>0</v>
      </c>
      <c r="E28" s="22">
        <v>0</v>
      </c>
      <c r="F28" s="117" t="str">
        <f t="shared" si="1"/>
        <v>-</v>
      </c>
      <c r="G28" s="117" t="str">
        <f t="shared" si="2"/>
        <v>-</v>
      </c>
    </row>
    <row r="29" spans="1:7" x14ac:dyDescent="0.2">
      <c r="A29" s="54" t="s">
        <v>182</v>
      </c>
      <c r="B29" s="111">
        <v>0</v>
      </c>
      <c r="C29" s="111">
        <v>0</v>
      </c>
      <c r="D29" s="111">
        <v>0</v>
      </c>
      <c r="E29" s="111">
        <v>0</v>
      </c>
      <c r="F29" s="117" t="str">
        <f t="shared" si="1"/>
        <v>-</v>
      </c>
      <c r="G29" s="117" t="str">
        <f t="shared" si="2"/>
        <v>-</v>
      </c>
    </row>
    <row r="30" spans="1:7" x14ac:dyDescent="0.2">
      <c r="A30" s="54" t="s">
        <v>183</v>
      </c>
      <c r="B30" s="22">
        <v>0</v>
      </c>
      <c r="C30" s="22">
        <v>0</v>
      </c>
      <c r="D30" s="22">
        <v>0</v>
      </c>
      <c r="E30" s="22">
        <v>0</v>
      </c>
      <c r="F30" s="117" t="str">
        <f t="shared" si="1"/>
        <v>-</v>
      </c>
      <c r="G30" s="117" t="str">
        <f t="shared" si="2"/>
        <v>-</v>
      </c>
    </row>
    <row r="31" spans="1:7" x14ac:dyDescent="0.2">
      <c r="A31" s="54" t="s">
        <v>184</v>
      </c>
      <c r="B31" s="22">
        <v>0</v>
      </c>
      <c r="C31" s="22">
        <v>0</v>
      </c>
      <c r="D31" s="22">
        <v>0</v>
      </c>
      <c r="E31" s="22">
        <v>0</v>
      </c>
      <c r="F31" s="117" t="str">
        <f t="shared" si="1"/>
        <v>-</v>
      </c>
      <c r="G31" s="117" t="str">
        <f t="shared" si="2"/>
        <v>-</v>
      </c>
    </row>
    <row r="32" spans="1:7" x14ac:dyDescent="0.2">
      <c r="A32" s="92" t="s">
        <v>124</v>
      </c>
      <c r="B32" s="120">
        <f>SUM(B33:B36)</f>
        <v>0</v>
      </c>
      <c r="C32" s="120">
        <f t="shared" ref="C32:E32" si="6">SUM(C33:C36)</f>
        <v>0</v>
      </c>
      <c r="D32" s="120">
        <f t="shared" si="6"/>
        <v>0</v>
      </c>
      <c r="E32" s="120">
        <f t="shared" si="6"/>
        <v>0</v>
      </c>
      <c r="F32" s="122" t="str">
        <f t="shared" si="1"/>
        <v>-</v>
      </c>
      <c r="G32" s="122" t="str">
        <f t="shared" si="2"/>
        <v>-</v>
      </c>
    </row>
    <row r="33" spans="1:7" x14ac:dyDescent="0.2">
      <c r="A33" s="54" t="s">
        <v>185</v>
      </c>
      <c r="B33" s="22">
        <v>0</v>
      </c>
      <c r="C33" s="22">
        <v>0</v>
      </c>
      <c r="D33" s="22">
        <v>0</v>
      </c>
      <c r="E33" s="22">
        <v>0</v>
      </c>
      <c r="F33" s="117" t="str">
        <f t="shared" si="1"/>
        <v>-</v>
      </c>
      <c r="G33" s="117" t="str">
        <f t="shared" si="2"/>
        <v>-</v>
      </c>
    </row>
    <row r="34" spans="1:7" s="5" customFormat="1" x14ac:dyDescent="0.2">
      <c r="A34" s="54" t="s">
        <v>186</v>
      </c>
      <c r="B34" s="22">
        <v>0</v>
      </c>
      <c r="C34" s="22">
        <v>0</v>
      </c>
      <c r="D34" s="22">
        <v>0</v>
      </c>
      <c r="E34" s="22">
        <v>0</v>
      </c>
      <c r="F34" s="117" t="str">
        <f t="shared" si="1"/>
        <v>-</v>
      </c>
      <c r="G34" s="117" t="str">
        <f t="shared" si="2"/>
        <v>-</v>
      </c>
    </row>
    <row r="35" spans="1:7" x14ac:dyDescent="0.2">
      <c r="A35" s="54" t="s">
        <v>187</v>
      </c>
      <c r="B35" s="22">
        <v>0</v>
      </c>
      <c r="C35" s="22">
        <v>0</v>
      </c>
      <c r="D35" s="22">
        <v>0</v>
      </c>
      <c r="E35" s="22">
        <v>0</v>
      </c>
      <c r="F35" s="117" t="str">
        <f t="shared" si="1"/>
        <v>-</v>
      </c>
      <c r="G35" s="117" t="str">
        <f t="shared" si="2"/>
        <v>-</v>
      </c>
    </row>
    <row r="36" spans="1:7" x14ac:dyDescent="0.2">
      <c r="A36" s="54" t="s">
        <v>188</v>
      </c>
      <c r="B36" s="22">
        <v>0</v>
      </c>
      <c r="C36" s="22">
        <v>0</v>
      </c>
      <c r="D36" s="22">
        <v>0</v>
      </c>
      <c r="E36" s="22">
        <v>0</v>
      </c>
      <c r="F36" s="117" t="str">
        <f t="shared" si="1"/>
        <v>-</v>
      </c>
      <c r="G36" s="117" t="str">
        <f t="shared" si="2"/>
        <v>-</v>
      </c>
    </row>
    <row r="37" spans="1:7" x14ac:dyDescent="0.2">
      <c r="B37" s="114"/>
      <c r="C37" s="114"/>
      <c r="D37" s="114"/>
      <c r="E37" s="114"/>
      <c r="F37" s="118"/>
      <c r="G37" s="118"/>
    </row>
    <row r="38" spans="1:7" x14ac:dyDescent="0.2">
      <c r="A38" s="91" t="s">
        <v>101</v>
      </c>
      <c r="B38" s="121">
        <f>B6+B12+B17+B24+B32</f>
        <v>466633.19999999995</v>
      </c>
      <c r="C38" s="121">
        <f t="shared" ref="C38:E38" si="7">C6+C12+C17+C24+C32</f>
        <v>652194</v>
      </c>
      <c r="D38" s="121">
        <f t="shared" si="7"/>
        <v>652194</v>
      </c>
      <c r="E38" s="121">
        <f t="shared" si="7"/>
        <v>517585.89</v>
      </c>
      <c r="F38" s="123">
        <f t="shared" si="1"/>
        <v>110.91921663525015</v>
      </c>
      <c r="G38" s="123">
        <f t="shared" si="2"/>
        <v>79.360725489654911</v>
      </c>
    </row>
    <row r="40" spans="1:7" x14ac:dyDescent="0.2">
      <c r="B40" s="69"/>
      <c r="C40" s="69"/>
      <c r="D40" s="69"/>
      <c r="E40" s="69"/>
      <c r="F40" s="69"/>
      <c r="G40" s="69"/>
    </row>
  </sheetData>
  <mergeCells count="1">
    <mergeCell ref="A1:G1"/>
  </mergeCells>
  <conditionalFormatting sqref="B7:E11">
    <cfRule type="containsBlanks" dxfId="13" priority="5">
      <formula>LEN(TRIM(B7))=0</formula>
    </cfRule>
  </conditionalFormatting>
  <conditionalFormatting sqref="B13:E16">
    <cfRule type="containsBlanks" dxfId="12" priority="4">
      <formula>LEN(TRIM(B13))=0</formula>
    </cfRule>
  </conditionalFormatting>
  <conditionalFormatting sqref="B18:E23">
    <cfRule type="containsBlanks" dxfId="11" priority="3">
      <formula>LEN(TRIM(B18))=0</formula>
    </cfRule>
  </conditionalFormatting>
  <conditionalFormatting sqref="B25:E31">
    <cfRule type="containsBlanks" dxfId="10" priority="2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zoomScaleNormal="100" workbookViewId="0">
      <selection activeCell="A27" sqref="A27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1" bestFit="1" customWidth="1"/>
    <col min="7" max="7" width="10" style="1" bestFit="1" customWidth="1"/>
    <col min="8" max="16384" width="9.140625" style="1"/>
  </cols>
  <sheetData>
    <row r="1" spans="1:13" s="128" customFormat="1" ht="15.75" x14ac:dyDescent="0.25">
      <c r="A1" s="134" t="s">
        <v>102</v>
      </c>
      <c r="G1" s="135"/>
    </row>
    <row r="3" spans="1:13" s="128" customFormat="1" ht="15.75" x14ac:dyDescent="0.25">
      <c r="A3" s="186" t="s">
        <v>260</v>
      </c>
      <c r="B3" s="186"/>
      <c r="C3" s="186"/>
      <c r="D3" s="186"/>
      <c r="E3" s="186"/>
      <c r="F3" s="186"/>
      <c r="G3" s="186"/>
    </row>
    <row r="4" spans="1:13" x14ac:dyDescent="0.2">
      <c r="A4" s="45"/>
      <c r="B4" s="45"/>
      <c r="C4" s="45"/>
      <c r="D4" s="45"/>
      <c r="E4" s="45"/>
      <c r="F4" s="45"/>
      <c r="G4" s="45"/>
    </row>
    <row r="5" spans="1:13" ht="38.25" x14ac:dyDescent="0.2">
      <c r="A5" s="57" t="s">
        <v>126</v>
      </c>
      <c r="B5" s="28" t="str">
        <f>'Sažetak '!B13</f>
        <v>Ostvarenje / izvršenje 
01.01.-31.12.2024.</v>
      </c>
      <c r="C5" s="28" t="str">
        <f>'Sažetak '!C13</f>
        <v>Izvorni plan 
2025.</v>
      </c>
      <c r="D5" s="28" t="str">
        <f>'Sažetak '!D13</f>
        <v>Tekući plan           2025.</v>
      </c>
      <c r="E5" s="28" t="str">
        <f>'Sažetak '!E13</f>
        <v>Ostvarenje / izvršenje 
01.01.-31.12.2025.</v>
      </c>
      <c r="F5" s="37" t="s">
        <v>190</v>
      </c>
      <c r="G5" s="37" t="s">
        <v>191</v>
      </c>
    </row>
    <row r="6" spans="1:13" s="4" customFormat="1" ht="11.25" x14ac:dyDescent="0.2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 t="s">
        <v>113</v>
      </c>
      <c r="G6" s="55" t="s">
        <v>114</v>
      </c>
    </row>
    <row r="7" spans="1:13" x14ac:dyDescent="0.2">
      <c r="A7" s="7" t="s">
        <v>103</v>
      </c>
      <c r="B7" s="47"/>
      <c r="C7" s="47"/>
      <c r="D7" s="47"/>
      <c r="E7" s="47"/>
      <c r="F7" s="48"/>
      <c r="G7" s="96"/>
    </row>
    <row r="8" spans="1:13" ht="15.75" x14ac:dyDescent="0.25">
      <c r="A8" s="53" t="s">
        <v>104</v>
      </c>
      <c r="B8" s="110">
        <f>B9+B11</f>
        <v>0</v>
      </c>
      <c r="C8" s="110">
        <f t="shared" ref="C8:E8" si="0">C9+C11</f>
        <v>0</v>
      </c>
      <c r="D8" s="110">
        <f t="shared" si="0"/>
        <v>0</v>
      </c>
      <c r="E8" s="110">
        <f t="shared" si="0"/>
        <v>0</v>
      </c>
      <c r="F8" s="116" t="str">
        <f>IFERROR(E8/B8*100,"-")</f>
        <v>-</v>
      </c>
      <c r="G8" s="116" t="str">
        <f>IFERROR(E8/D8*100,"-")</f>
        <v>-</v>
      </c>
      <c r="I8" s="164"/>
      <c r="J8" s="94"/>
      <c r="K8" s="94"/>
      <c r="L8" s="94"/>
      <c r="M8" s="94"/>
    </row>
    <row r="9" spans="1:13" ht="26.25" x14ac:dyDescent="0.25">
      <c r="A9" s="49" t="s">
        <v>189</v>
      </c>
      <c r="B9" s="110">
        <f>B10</f>
        <v>0</v>
      </c>
      <c r="C9" s="110">
        <f t="shared" ref="C9:E9" si="1">C10</f>
        <v>0</v>
      </c>
      <c r="D9" s="110">
        <f t="shared" si="1"/>
        <v>0</v>
      </c>
      <c r="E9" s="110">
        <f t="shared" si="1"/>
        <v>0</v>
      </c>
      <c r="F9" s="116" t="str">
        <f t="shared" ref="F9:F24" si="2">IFERROR(E9/B9*100,"-")</f>
        <v>-</v>
      </c>
      <c r="G9" s="116" t="str">
        <f t="shared" ref="G9:G24" si="3">IFERROR(E9/D9*100,"-")</f>
        <v>-</v>
      </c>
      <c r="I9" s="164"/>
      <c r="J9" s="94"/>
      <c r="K9" s="94"/>
      <c r="L9" s="94"/>
      <c r="M9" s="94"/>
    </row>
    <row r="10" spans="1:13" s="5" customFormat="1" x14ac:dyDescent="0.2">
      <c r="A10" s="50" t="s">
        <v>196</v>
      </c>
      <c r="B10" s="22">
        <v>0</v>
      </c>
      <c r="C10" s="22">
        <v>0</v>
      </c>
      <c r="D10" s="22">
        <v>0</v>
      </c>
      <c r="E10" s="22">
        <v>0</v>
      </c>
      <c r="F10" s="117" t="str">
        <f t="shared" si="2"/>
        <v>-</v>
      </c>
      <c r="G10" s="116" t="str">
        <f t="shared" si="3"/>
        <v>-</v>
      </c>
      <c r="I10" s="104"/>
    </row>
    <row r="11" spans="1:13" s="5" customFormat="1" ht="25.5" x14ac:dyDescent="0.2">
      <c r="A11" s="49" t="s">
        <v>105</v>
      </c>
      <c r="B11" s="110">
        <f>B12</f>
        <v>0</v>
      </c>
      <c r="C11" s="110">
        <f t="shared" ref="C11:E11" si="4">C12</f>
        <v>0</v>
      </c>
      <c r="D11" s="110">
        <v>0</v>
      </c>
      <c r="E11" s="110">
        <f t="shared" si="4"/>
        <v>0</v>
      </c>
      <c r="F11" s="116" t="str">
        <f t="shared" si="2"/>
        <v>-</v>
      </c>
      <c r="G11" s="116" t="str">
        <f t="shared" si="3"/>
        <v>-</v>
      </c>
    </row>
    <row r="12" spans="1:13" x14ac:dyDescent="0.2">
      <c r="A12" s="50" t="s">
        <v>197</v>
      </c>
      <c r="B12" s="22">
        <v>0</v>
      </c>
      <c r="C12" s="22">
        <v>0</v>
      </c>
      <c r="D12" s="22">
        <v>0</v>
      </c>
      <c r="E12" s="22">
        <v>0</v>
      </c>
      <c r="F12" s="117" t="str">
        <f t="shared" si="2"/>
        <v>-</v>
      </c>
      <c r="G12" s="116" t="str">
        <f t="shared" si="3"/>
        <v>-</v>
      </c>
    </row>
    <row r="13" spans="1:13" x14ac:dyDescent="0.2">
      <c r="A13" s="50"/>
      <c r="B13" s="111"/>
      <c r="C13" s="111"/>
      <c r="D13" s="111"/>
      <c r="E13" s="111"/>
      <c r="F13" s="117"/>
      <c r="G13" s="116"/>
    </row>
    <row r="14" spans="1:13" x14ac:dyDescent="0.2">
      <c r="A14" s="59" t="s">
        <v>106</v>
      </c>
      <c r="B14" s="113">
        <f>B8</f>
        <v>0</v>
      </c>
      <c r="C14" s="113">
        <f t="shared" ref="C14:E14" si="5">C8</f>
        <v>0</v>
      </c>
      <c r="D14" s="113">
        <f t="shared" si="5"/>
        <v>0</v>
      </c>
      <c r="E14" s="113">
        <f t="shared" si="5"/>
        <v>0</v>
      </c>
      <c r="F14" s="100" t="str">
        <f t="shared" si="2"/>
        <v>-</v>
      </c>
      <c r="G14" s="100" t="str">
        <f t="shared" si="3"/>
        <v>-</v>
      </c>
    </row>
    <row r="15" spans="1:13" x14ac:dyDescent="0.2">
      <c r="A15" s="54"/>
      <c r="B15" s="114"/>
      <c r="C15" s="114"/>
      <c r="D15" s="114"/>
      <c r="E15" s="114"/>
      <c r="F15" s="118"/>
      <c r="G15" s="119"/>
    </row>
    <row r="16" spans="1:13" x14ac:dyDescent="0.2">
      <c r="A16" s="7" t="s">
        <v>107</v>
      </c>
      <c r="B16" s="109"/>
      <c r="C16" s="109"/>
      <c r="D16" s="109"/>
      <c r="E16" s="109"/>
      <c r="F16" s="115" t="str">
        <f t="shared" si="2"/>
        <v>-</v>
      </c>
      <c r="G16" s="115" t="str">
        <f t="shared" si="3"/>
        <v>-</v>
      </c>
    </row>
    <row r="17" spans="1:7" x14ac:dyDescent="0.2">
      <c r="A17" s="53" t="s">
        <v>108</v>
      </c>
      <c r="B17" s="110">
        <f>B18+B20</f>
        <v>0</v>
      </c>
      <c r="C17" s="110">
        <f t="shared" ref="C17:E17" si="6">C18+C20</f>
        <v>0</v>
      </c>
      <c r="D17" s="110">
        <f t="shared" si="6"/>
        <v>0</v>
      </c>
      <c r="E17" s="110">
        <f t="shared" si="6"/>
        <v>0</v>
      </c>
      <c r="F17" s="116" t="str">
        <f t="shared" si="2"/>
        <v>-</v>
      </c>
      <c r="G17" s="116" t="str">
        <f t="shared" si="3"/>
        <v>-</v>
      </c>
    </row>
    <row r="18" spans="1:7" ht="25.5" x14ac:dyDescent="0.2">
      <c r="A18" s="49" t="s">
        <v>215</v>
      </c>
      <c r="B18" s="110">
        <f>B19</f>
        <v>0</v>
      </c>
      <c r="C18" s="110">
        <f t="shared" ref="C18:E18" si="7">C19</f>
        <v>0</v>
      </c>
      <c r="D18" s="110">
        <f t="shared" si="7"/>
        <v>0</v>
      </c>
      <c r="E18" s="110">
        <f t="shared" si="7"/>
        <v>0</v>
      </c>
      <c r="F18" s="116" t="str">
        <f t="shared" si="2"/>
        <v>-</v>
      </c>
      <c r="G18" s="116" t="str">
        <f t="shared" si="3"/>
        <v>-</v>
      </c>
    </row>
    <row r="19" spans="1:7" x14ac:dyDescent="0.2">
      <c r="A19" s="50" t="s">
        <v>216</v>
      </c>
      <c r="B19" s="22">
        <v>0</v>
      </c>
      <c r="C19" s="22">
        <v>0</v>
      </c>
      <c r="D19" s="22">
        <v>0</v>
      </c>
      <c r="E19" s="22">
        <v>0</v>
      </c>
      <c r="F19" s="117" t="str">
        <f t="shared" si="2"/>
        <v>-</v>
      </c>
      <c r="G19" s="116" t="str">
        <f t="shared" si="3"/>
        <v>-</v>
      </c>
    </row>
    <row r="20" spans="1:7" s="5" customFormat="1" ht="25.5" x14ac:dyDescent="0.2">
      <c r="A20" s="49" t="s">
        <v>109</v>
      </c>
      <c r="B20" s="110">
        <f>B21+B22</f>
        <v>0</v>
      </c>
      <c r="C20" s="110">
        <f t="shared" ref="C20:E20" si="8">C21+C22</f>
        <v>0</v>
      </c>
      <c r="D20" s="110">
        <f t="shared" si="8"/>
        <v>0</v>
      </c>
      <c r="E20" s="110">
        <f t="shared" si="8"/>
        <v>0</v>
      </c>
      <c r="F20" s="116" t="str">
        <f t="shared" si="2"/>
        <v>-</v>
      </c>
      <c r="G20" s="116" t="str">
        <f t="shared" si="3"/>
        <v>-</v>
      </c>
    </row>
    <row r="21" spans="1:7" ht="25.5" x14ac:dyDescent="0.2">
      <c r="A21" s="50" t="s">
        <v>110</v>
      </c>
      <c r="B21" s="22">
        <v>0</v>
      </c>
      <c r="C21" s="22">
        <v>0</v>
      </c>
      <c r="D21" s="22">
        <v>0</v>
      </c>
      <c r="E21" s="22">
        <v>0</v>
      </c>
      <c r="F21" s="117" t="str">
        <f t="shared" si="2"/>
        <v>-</v>
      </c>
      <c r="G21" s="116" t="str">
        <f t="shared" si="3"/>
        <v>-</v>
      </c>
    </row>
    <row r="22" spans="1:7" ht="25.5" x14ac:dyDescent="0.2">
      <c r="A22" s="50" t="s">
        <v>246</v>
      </c>
      <c r="B22" s="22">
        <v>0</v>
      </c>
      <c r="C22" s="22">
        <v>0</v>
      </c>
      <c r="D22" s="22">
        <v>0</v>
      </c>
      <c r="E22" s="22">
        <v>0</v>
      </c>
      <c r="F22" s="117" t="str">
        <f t="shared" si="2"/>
        <v>-</v>
      </c>
      <c r="G22" s="116" t="str">
        <f t="shared" si="3"/>
        <v>-</v>
      </c>
    </row>
    <row r="23" spans="1:7" x14ac:dyDescent="0.2">
      <c r="A23" s="50"/>
      <c r="B23" s="111"/>
      <c r="C23" s="111"/>
      <c r="D23" s="111"/>
      <c r="E23" s="111"/>
      <c r="F23" s="117"/>
      <c r="G23" s="117"/>
    </row>
    <row r="24" spans="1:7" x14ac:dyDescent="0.2">
      <c r="A24" s="59" t="s">
        <v>111</v>
      </c>
      <c r="B24" s="113">
        <f>B17</f>
        <v>0</v>
      </c>
      <c r="C24" s="113">
        <f t="shared" ref="C24:E24" si="9">C17</f>
        <v>0</v>
      </c>
      <c r="D24" s="113">
        <f t="shared" si="9"/>
        <v>0</v>
      </c>
      <c r="E24" s="113">
        <f t="shared" si="9"/>
        <v>0</v>
      </c>
      <c r="F24" s="100" t="str">
        <f t="shared" si="2"/>
        <v>-</v>
      </c>
      <c r="G24" s="100" t="str">
        <f t="shared" si="3"/>
        <v>-</v>
      </c>
    </row>
    <row r="25" spans="1:7" x14ac:dyDescent="0.2">
      <c r="B25" s="69"/>
      <c r="C25" s="69"/>
      <c r="D25" s="69"/>
      <c r="E25" s="69"/>
    </row>
    <row r="28" spans="1:7" x14ac:dyDescent="0.2">
      <c r="B28" s="69"/>
      <c r="C28" s="69"/>
      <c r="D28" s="69"/>
      <c r="E28" s="69"/>
      <c r="F28" s="69"/>
      <c r="G28" s="69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showGridLines="0" zoomScaleNormal="100" workbookViewId="0">
      <selection sqref="A1:G1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44" bestFit="1" customWidth="1"/>
    <col min="7" max="7" width="10" style="44" bestFit="1" customWidth="1"/>
    <col min="8" max="16384" width="9.140625" style="1"/>
  </cols>
  <sheetData>
    <row r="1" spans="1:15" s="128" customFormat="1" ht="15.75" x14ac:dyDescent="0.25">
      <c r="A1" s="186" t="s">
        <v>264</v>
      </c>
      <c r="B1" s="186"/>
      <c r="C1" s="186"/>
      <c r="D1" s="186"/>
      <c r="E1" s="186"/>
      <c r="F1" s="186"/>
      <c r="G1" s="186"/>
    </row>
    <row r="2" spans="1:15" x14ac:dyDescent="0.2">
      <c r="A2" s="45"/>
      <c r="B2" s="45"/>
      <c r="C2" s="45"/>
      <c r="D2" s="45"/>
      <c r="E2" s="45"/>
      <c r="F2" s="63"/>
      <c r="G2" s="63"/>
    </row>
    <row r="3" spans="1:15" ht="38.25" x14ac:dyDescent="0.2">
      <c r="A3" s="57" t="s">
        <v>116</v>
      </c>
      <c r="B3" s="28" t="str">
        <f>'Sažetak '!B13</f>
        <v>Ostvarenje / izvršenje 
01.01.-31.12.2024.</v>
      </c>
      <c r="C3" s="28" t="str">
        <f>'Sažetak '!C13</f>
        <v>Izvorni plan 
2025.</v>
      </c>
      <c r="D3" s="28" t="str">
        <f>'Sažetak '!D13</f>
        <v>Tekući plan           2025.</v>
      </c>
      <c r="E3" s="28" t="str">
        <f>'Sažetak '!E13</f>
        <v>Ostvarenje / izvršenje 
01.01.-31.12.2025.</v>
      </c>
      <c r="F3" s="37" t="s">
        <v>190</v>
      </c>
      <c r="G3" s="37" t="s">
        <v>191</v>
      </c>
    </row>
    <row r="4" spans="1:15" s="4" customFormat="1" ht="11.25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64" t="s">
        <v>113</v>
      </c>
      <c r="G4" s="64" t="s">
        <v>114</v>
      </c>
    </row>
    <row r="5" spans="1:15" ht="18.75" customHeight="1" x14ac:dyDescent="0.2">
      <c r="A5" s="7" t="s">
        <v>127</v>
      </c>
      <c r="B5" s="7"/>
      <c r="C5" s="7"/>
      <c r="D5" s="7"/>
      <c r="E5" s="7"/>
      <c r="F5" s="43"/>
      <c r="G5" s="43"/>
    </row>
    <row r="6" spans="1:15" ht="15.75" x14ac:dyDescent="0.25">
      <c r="A6" s="49" t="s">
        <v>159</v>
      </c>
      <c r="B6" s="61">
        <f>B7</f>
        <v>0</v>
      </c>
      <c r="C6" s="61">
        <f t="shared" ref="C6:E6" si="0">C7</f>
        <v>0</v>
      </c>
      <c r="D6" s="61">
        <v>0</v>
      </c>
      <c r="E6" s="61">
        <f t="shared" si="0"/>
        <v>0</v>
      </c>
      <c r="F6" s="6" t="str">
        <f>IFERROR(E6/B6*100,"-")</f>
        <v>-</v>
      </c>
      <c r="G6" s="6" t="str">
        <f>IFERROR(E6/D6*100,"-")</f>
        <v>-</v>
      </c>
      <c r="H6" s="94"/>
      <c r="I6" s="162"/>
      <c r="J6" s="163"/>
      <c r="K6" s="163"/>
      <c r="L6" s="163"/>
      <c r="M6" s="163"/>
      <c r="N6" s="163"/>
      <c r="O6" s="163"/>
    </row>
    <row r="7" spans="1:15" ht="15.75" x14ac:dyDescent="0.25">
      <c r="A7" s="50" t="s">
        <v>147</v>
      </c>
      <c r="B7" s="107">
        <v>0</v>
      </c>
      <c r="C7" s="107">
        <v>0</v>
      </c>
      <c r="D7" s="107">
        <v>0</v>
      </c>
      <c r="E7" s="107">
        <v>0</v>
      </c>
      <c r="F7" s="12" t="str">
        <f t="shared" ref="F7:F13" si="1">IFERROR(E7/B7*100,"-")</f>
        <v>-</v>
      </c>
      <c r="G7" s="12" t="str">
        <f t="shared" ref="G7:G13" si="2">IFERROR(E7/D7*100,"-")</f>
        <v>-</v>
      </c>
      <c r="I7" s="162"/>
      <c r="J7" s="163"/>
      <c r="K7" s="163"/>
      <c r="L7" s="163"/>
      <c r="M7" s="163"/>
      <c r="N7" s="163"/>
      <c r="O7" s="163"/>
    </row>
    <row r="8" spans="1:15" x14ac:dyDescent="0.2">
      <c r="A8" s="49" t="s">
        <v>161</v>
      </c>
      <c r="B8" s="61">
        <f>B9</f>
        <v>0</v>
      </c>
      <c r="C8" s="61">
        <f t="shared" ref="C8:E8" si="3">C9</f>
        <v>0</v>
      </c>
      <c r="D8" s="61">
        <f t="shared" si="3"/>
        <v>0</v>
      </c>
      <c r="E8" s="61">
        <f t="shared" si="3"/>
        <v>0</v>
      </c>
      <c r="F8" s="6" t="str">
        <f t="shared" si="1"/>
        <v>-</v>
      </c>
      <c r="G8" s="6" t="str">
        <f t="shared" si="2"/>
        <v>-</v>
      </c>
      <c r="I8" s="165"/>
      <c r="J8" s="163"/>
      <c r="K8" s="163"/>
      <c r="L8" s="163"/>
      <c r="M8" s="163"/>
      <c r="N8" s="163"/>
      <c r="O8" s="163"/>
    </row>
    <row r="9" spans="1:15" x14ac:dyDescent="0.2">
      <c r="A9" s="50" t="s">
        <v>150</v>
      </c>
      <c r="B9" s="107">
        <v>0</v>
      </c>
      <c r="C9" s="107">
        <v>0</v>
      </c>
      <c r="D9" s="107">
        <v>0</v>
      </c>
      <c r="E9" s="107">
        <v>0</v>
      </c>
      <c r="F9" s="12" t="str">
        <f t="shared" si="1"/>
        <v>-</v>
      </c>
      <c r="G9" s="12" t="str">
        <f t="shared" si="2"/>
        <v>-</v>
      </c>
    </row>
    <row r="10" spans="1:15" x14ac:dyDescent="0.2">
      <c r="A10" s="49" t="s">
        <v>164</v>
      </c>
      <c r="B10" s="61">
        <f>B11</f>
        <v>0</v>
      </c>
      <c r="C10" s="61">
        <f t="shared" ref="C10:E10" si="4">C11</f>
        <v>0</v>
      </c>
      <c r="D10" s="61">
        <f t="shared" si="4"/>
        <v>0</v>
      </c>
      <c r="E10" s="61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15" x14ac:dyDescent="0.2">
      <c r="A11" s="50" t="s">
        <v>149</v>
      </c>
      <c r="B11" s="107">
        <v>0</v>
      </c>
      <c r="C11" s="107">
        <v>0</v>
      </c>
      <c r="D11" s="107">
        <v>0</v>
      </c>
      <c r="E11" s="107">
        <v>0</v>
      </c>
      <c r="F11" s="12" t="str">
        <f t="shared" si="1"/>
        <v>-</v>
      </c>
      <c r="G11" s="12" t="str">
        <f t="shared" si="2"/>
        <v>-</v>
      </c>
    </row>
    <row r="12" spans="1:15" x14ac:dyDescent="0.2">
      <c r="A12" s="50"/>
      <c r="B12" s="14"/>
      <c r="C12" s="14"/>
      <c r="D12" s="14"/>
      <c r="E12" s="14"/>
      <c r="F12" s="12"/>
      <c r="G12" s="12"/>
    </row>
    <row r="13" spans="1:15" x14ac:dyDescent="0.2">
      <c r="A13" s="59" t="s">
        <v>106</v>
      </c>
      <c r="B13" s="62">
        <f>B6+B8+B10</f>
        <v>0</v>
      </c>
      <c r="C13" s="62">
        <f t="shared" ref="C13:E13" si="5">C6+C8+C10</f>
        <v>0</v>
      </c>
      <c r="D13" s="62">
        <f t="shared" si="5"/>
        <v>0</v>
      </c>
      <c r="E13" s="62">
        <f t="shared" si="5"/>
        <v>0</v>
      </c>
      <c r="F13" s="95" t="str">
        <f t="shared" si="1"/>
        <v>-</v>
      </c>
      <c r="G13" s="95" t="str">
        <f t="shared" si="2"/>
        <v>-</v>
      </c>
    </row>
    <row r="14" spans="1:15" x14ac:dyDescent="0.2">
      <c r="B14" s="108"/>
      <c r="C14" s="108"/>
      <c r="D14" s="108"/>
      <c r="E14" s="108"/>
    </row>
    <row r="15" spans="1:15" x14ac:dyDescent="0.2">
      <c r="B15" s="108"/>
      <c r="C15" s="108"/>
      <c r="D15" s="108"/>
      <c r="E15" s="108"/>
    </row>
    <row r="16" spans="1:15" ht="17.25" customHeight="1" x14ac:dyDescent="0.2">
      <c r="A16" s="7" t="s">
        <v>128</v>
      </c>
      <c r="B16" s="124"/>
      <c r="C16" s="124"/>
      <c r="D16" s="124"/>
      <c r="E16" s="124"/>
      <c r="F16" s="97"/>
      <c r="G16" s="97"/>
    </row>
    <row r="17" spans="1:7" x14ac:dyDescent="0.2">
      <c r="A17" s="49" t="s">
        <v>159</v>
      </c>
      <c r="B17" s="61">
        <f>B18</f>
        <v>0</v>
      </c>
      <c r="C17" s="61">
        <f t="shared" ref="C17:E17" si="6">C18</f>
        <v>0</v>
      </c>
      <c r="D17" s="61">
        <f t="shared" si="6"/>
        <v>0</v>
      </c>
      <c r="E17" s="61">
        <f t="shared" si="6"/>
        <v>0</v>
      </c>
      <c r="F17" s="6" t="str">
        <f t="shared" ref="F17:F23" si="7">IFERROR(E17/B17*100,"-")</f>
        <v>-</v>
      </c>
      <c r="G17" s="6" t="str">
        <f t="shared" ref="G17:G23" si="8">IFERROR(E17/D17*100,"-")</f>
        <v>-</v>
      </c>
    </row>
    <row r="18" spans="1:7" x14ac:dyDescent="0.2">
      <c r="A18" s="50" t="s">
        <v>147</v>
      </c>
      <c r="B18" s="107">
        <v>0</v>
      </c>
      <c r="C18" s="107">
        <v>0</v>
      </c>
      <c r="D18" s="107">
        <v>0</v>
      </c>
      <c r="E18" s="107">
        <v>0</v>
      </c>
      <c r="F18" s="12" t="str">
        <f t="shared" si="7"/>
        <v>-</v>
      </c>
      <c r="G18" s="12" t="str">
        <f t="shared" si="8"/>
        <v>-</v>
      </c>
    </row>
    <row r="19" spans="1:7" x14ac:dyDescent="0.2">
      <c r="A19" s="49" t="s">
        <v>161</v>
      </c>
      <c r="B19" s="61">
        <f>B20+B21</f>
        <v>0</v>
      </c>
      <c r="C19" s="61">
        <f t="shared" ref="C19:E19" si="9">C20+C21</f>
        <v>0</v>
      </c>
      <c r="D19" s="61">
        <f t="shared" si="9"/>
        <v>0</v>
      </c>
      <c r="E19" s="61">
        <f t="shared" si="9"/>
        <v>0</v>
      </c>
      <c r="F19" s="6" t="str">
        <f t="shared" si="7"/>
        <v>-</v>
      </c>
      <c r="G19" s="6" t="str">
        <f t="shared" si="8"/>
        <v>-</v>
      </c>
    </row>
    <row r="20" spans="1:7" x14ac:dyDescent="0.2">
      <c r="A20" s="50" t="s">
        <v>150</v>
      </c>
      <c r="B20" s="107">
        <v>0</v>
      </c>
      <c r="C20" s="107">
        <v>0</v>
      </c>
      <c r="D20" s="107">
        <v>0</v>
      </c>
      <c r="E20" s="107">
        <v>0</v>
      </c>
      <c r="F20" s="12" t="str">
        <f t="shared" si="7"/>
        <v>-</v>
      </c>
      <c r="G20" s="12" t="str">
        <f t="shared" si="8"/>
        <v>-</v>
      </c>
    </row>
    <row r="21" spans="1:7" x14ac:dyDescent="0.2">
      <c r="A21" s="50" t="s">
        <v>153</v>
      </c>
      <c r="B21" s="107">
        <v>0</v>
      </c>
      <c r="C21" s="107">
        <v>0</v>
      </c>
      <c r="D21" s="107">
        <v>0</v>
      </c>
      <c r="E21" s="107">
        <v>0</v>
      </c>
      <c r="F21" s="12" t="str">
        <f t="shared" si="7"/>
        <v>-</v>
      </c>
      <c r="G21" s="12" t="str">
        <f t="shared" si="8"/>
        <v>-</v>
      </c>
    </row>
    <row r="22" spans="1:7" x14ac:dyDescent="0.2">
      <c r="A22" s="50"/>
      <c r="B22" s="14"/>
      <c r="C22" s="14"/>
      <c r="D22" s="14"/>
      <c r="E22" s="14"/>
      <c r="F22" s="13"/>
      <c r="G22" s="12"/>
    </row>
    <row r="23" spans="1:7" x14ac:dyDescent="0.2">
      <c r="A23" s="59" t="s">
        <v>111</v>
      </c>
      <c r="B23" s="62">
        <f>B17+B19</f>
        <v>0</v>
      </c>
      <c r="C23" s="62">
        <f t="shared" ref="C23:E23" si="10">C17+C19</f>
        <v>0</v>
      </c>
      <c r="D23" s="62">
        <f t="shared" si="10"/>
        <v>0</v>
      </c>
      <c r="E23" s="62">
        <f t="shared" si="10"/>
        <v>0</v>
      </c>
      <c r="F23" s="95" t="str">
        <f t="shared" si="7"/>
        <v>-</v>
      </c>
      <c r="G23" s="95" t="str">
        <f t="shared" si="8"/>
        <v>-</v>
      </c>
    </row>
    <row r="24" spans="1:7" x14ac:dyDescent="0.2">
      <c r="A24" s="50"/>
      <c r="B24" s="11"/>
      <c r="C24" s="11"/>
      <c r="D24" s="11"/>
      <c r="E24" s="11"/>
      <c r="F24" s="12"/>
      <c r="G24" s="12"/>
    </row>
    <row r="25" spans="1:7" x14ac:dyDescent="0.2">
      <c r="A25" s="53"/>
      <c r="B25" s="61"/>
      <c r="C25" s="61"/>
      <c r="D25" s="61"/>
      <c r="E25" s="61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206"/>
  <sheetViews>
    <sheetView tabSelected="1" topLeftCell="A178" zoomScaleNormal="100" workbookViewId="0">
      <selection activeCell="A189" sqref="A189:E189"/>
    </sheetView>
  </sheetViews>
  <sheetFormatPr defaultRowHeight="15" x14ac:dyDescent="0.25"/>
  <cols>
    <col min="1" max="1" width="88.85546875" customWidth="1"/>
    <col min="2" max="4" width="18.85546875" customWidth="1"/>
    <col min="5" max="5" width="10.140625" style="33" bestFit="1" customWidth="1"/>
  </cols>
  <sheetData>
    <row r="1" spans="1:7" ht="19.5" x14ac:dyDescent="0.3">
      <c r="A1" s="179" t="s">
        <v>138</v>
      </c>
      <c r="B1" s="179"/>
      <c r="C1" s="179"/>
      <c r="D1" s="179"/>
      <c r="E1" s="179"/>
    </row>
    <row r="2" spans="1:7" ht="19.5" x14ac:dyDescent="0.3">
      <c r="A2" s="101"/>
      <c r="B2" s="101"/>
      <c r="C2" s="101"/>
      <c r="D2" s="101"/>
      <c r="E2" s="32"/>
    </row>
    <row r="3" spans="1:7" ht="15.75" x14ac:dyDescent="0.25">
      <c r="A3" s="182" t="s">
        <v>139</v>
      </c>
      <c r="B3" s="182"/>
      <c r="C3" s="182"/>
      <c r="D3" s="182"/>
      <c r="E3" s="182"/>
    </row>
    <row r="4" spans="1:7" x14ac:dyDescent="0.25">
      <c r="A4" s="30"/>
      <c r="B4" s="30"/>
      <c r="C4" s="30"/>
      <c r="D4" s="30"/>
      <c r="E4" s="31"/>
    </row>
    <row r="5" spans="1:7" ht="15.75" x14ac:dyDescent="0.25">
      <c r="A5" s="187" t="s">
        <v>340</v>
      </c>
      <c r="B5" s="187"/>
      <c r="C5" s="187"/>
      <c r="D5" s="187"/>
      <c r="E5" s="187"/>
    </row>
    <row r="6" spans="1:7" x14ac:dyDescent="0.25">
      <c r="A6" s="30"/>
      <c r="B6" s="30"/>
      <c r="C6" s="30"/>
      <c r="D6" s="30"/>
      <c r="E6" s="31"/>
    </row>
    <row r="7" spans="1:7" s="128" customFormat="1" ht="15.75" x14ac:dyDescent="0.25">
      <c r="A7" s="186" t="s">
        <v>261</v>
      </c>
      <c r="B7" s="186"/>
      <c r="C7" s="186"/>
      <c r="D7" s="186"/>
      <c r="E7" s="186"/>
      <c r="F7" s="186"/>
      <c r="G7" s="186"/>
    </row>
    <row r="8" spans="1:7" x14ac:dyDescent="0.25">
      <c r="A8" s="30"/>
      <c r="B8" s="30"/>
      <c r="C8" s="30"/>
      <c r="D8" s="30"/>
      <c r="E8" s="31"/>
    </row>
    <row r="9" spans="1:7" s="1" customFormat="1" ht="25.5" x14ac:dyDescent="0.2">
      <c r="A9" s="28" t="s">
        <v>262</v>
      </c>
      <c r="B9" s="28" t="str">
        <f>'Sažetak '!C13</f>
        <v>Izvorni plan 
2025.</v>
      </c>
      <c r="C9" s="28" t="str">
        <f>'Sažetak '!D13</f>
        <v>Tekući plan           2025.</v>
      </c>
      <c r="D9" s="28" t="str">
        <f>'Sažetak '!E13</f>
        <v>Ostvarenje / izvršenje 
01.01.-31.12.2025.</v>
      </c>
      <c r="E9" s="37" t="s">
        <v>156</v>
      </c>
    </row>
    <row r="10" spans="1:7" s="4" customFormat="1" ht="11.25" x14ac:dyDescent="0.2">
      <c r="A10" s="65">
        <v>1</v>
      </c>
      <c r="B10" s="65">
        <v>2</v>
      </c>
      <c r="C10" s="65">
        <v>3</v>
      </c>
      <c r="D10" s="65">
        <v>4</v>
      </c>
      <c r="E10" s="66" t="s">
        <v>140</v>
      </c>
    </row>
    <row r="11" spans="1:7" s="4" customFormat="1" ht="11.25" x14ac:dyDescent="0.2">
      <c r="A11" s="98" t="s">
        <v>274</v>
      </c>
      <c r="B11" s="65"/>
      <c r="C11" s="65"/>
      <c r="D11" s="65"/>
      <c r="E11" s="66"/>
    </row>
    <row r="12" spans="1:7" s="4" customFormat="1" ht="12.75" x14ac:dyDescent="0.2">
      <c r="A12" s="136" t="s">
        <v>275</v>
      </c>
      <c r="B12" s="156">
        <f>B13</f>
        <v>652194</v>
      </c>
      <c r="C12" s="156">
        <f>C13</f>
        <v>652194</v>
      </c>
      <c r="D12" s="156">
        <f>D15</f>
        <v>517585.89</v>
      </c>
      <c r="E12" s="158">
        <f>D13/C13*100</f>
        <v>79.360725489654911</v>
      </c>
    </row>
    <row r="13" spans="1:7" x14ac:dyDescent="0.25">
      <c r="A13" s="7" t="s">
        <v>273</v>
      </c>
      <c r="B13" s="155">
        <f>B15</f>
        <v>652194</v>
      </c>
      <c r="C13" s="155">
        <f>C15</f>
        <v>652194</v>
      </c>
      <c r="D13" s="155">
        <f>D15</f>
        <v>517585.89</v>
      </c>
      <c r="E13" s="47">
        <f>D15/C15*100</f>
        <v>79.360725489654911</v>
      </c>
    </row>
    <row r="14" spans="1:7" ht="3" customHeight="1" x14ac:dyDescent="0.25">
      <c r="A14" s="7"/>
      <c r="B14" s="155"/>
      <c r="C14" s="155"/>
      <c r="D14" s="155"/>
      <c r="E14" s="47"/>
    </row>
    <row r="15" spans="1:7" ht="26.25" x14ac:dyDescent="0.25">
      <c r="A15" s="125" t="s">
        <v>272</v>
      </c>
      <c r="B15" s="110">
        <f>B16</f>
        <v>652194</v>
      </c>
      <c r="C15" s="61">
        <f>C16</f>
        <v>652194</v>
      </c>
      <c r="D15" s="61">
        <f>D16</f>
        <v>517585.89</v>
      </c>
      <c r="E15" s="105">
        <f t="shared" ref="E15:E20" si="0">D15/C15*100</f>
        <v>79.360725489654911</v>
      </c>
    </row>
    <row r="16" spans="1:7" ht="26.25" x14ac:dyDescent="0.25">
      <c r="A16" s="125" t="s">
        <v>276</v>
      </c>
      <c r="B16" s="110">
        <f>SUM(B21+B104)</f>
        <v>652194</v>
      </c>
      <c r="C16" s="61">
        <f>SUM(C21+C104)</f>
        <v>652194</v>
      </c>
      <c r="D16" s="61">
        <f>SUM(D21+D104)</f>
        <v>517585.89</v>
      </c>
      <c r="E16" s="105">
        <f t="shared" si="0"/>
        <v>79.360725489654911</v>
      </c>
    </row>
    <row r="17" spans="1:5" s="93" customFormat="1" x14ac:dyDescent="0.25">
      <c r="A17" s="169" t="s">
        <v>147</v>
      </c>
      <c r="B17" s="173">
        <f>B23+B33+B84+B114+B123+B159+B106</f>
        <v>548109</v>
      </c>
      <c r="C17" s="173">
        <f>C23+C33+C84+C114+C123+C159+C106</f>
        <v>548109</v>
      </c>
      <c r="D17" s="173">
        <f>D23+D33+D84+D114+D123+D159+D106</f>
        <v>422414.20999999996</v>
      </c>
      <c r="E17" s="174">
        <f t="shared" si="0"/>
        <v>77.067555905850838</v>
      </c>
    </row>
    <row r="18" spans="1:5" s="93" customFormat="1" x14ac:dyDescent="0.25">
      <c r="A18" s="169" t="s">
        <v>154</v>
      </c>
      <c r="B18" s="173">
        <f>B73</f>
        <v>3000</v>
      </c>
      <c r="C18" s="173">
        <f t="shared" ref="C18:D18" si="1">C73</f>
        <v>3000</v>
      </c>
      <c r="D18" s="173">
        <f t="shared" si="1"/>
        <v>3250</v>
      </c>
      <c r="E18" s="174">
        <f t="shared" si="0"/>
        <v>108.33333333333333</v>
      </c>
    </row>
    <row r="19" spans="1:5" s="93" customFormat="1" x14ac:dyDescent="0.25">
      <c r="A19" s="169" t="s">
        <v>151</v>
      </c>
      <c r="B19" s="173">
        <f>B139+B172</f>
        <v>45310</v>
      </c>
      <c r="C19" s="173">
        <f t="shared" ref="C19:D19" si="2">C139+C172</f>
        <v>45310</v>
      </c>
      <c r="D19" s="173">
        <f t="shared" si="2"/>
        <v>40279.08</v>
      </c>
      <c r="E19" s="174">
        <f t="shared" si="0"/>
        <v>88.896667402339446</v>
      </c>
    </row>
    <row r="20" spans="1:5" s="93" customFormat="1" x14ac:dyDescent="0.25">
      <c r="A20" s="169" t="s">
        <v>152</v>
      </c>
      <c r="B20" s="173">
        <f>B77+B89+B100</f>
        <v>55775</v>
      </c>
      <c r="C20" s="173">
        <f t="shared" ref="C20:D20" si="3">C77+C89+C100</f>
        <v>55775</v>
      </c>
      <c r="D20" s="173">
        <f t="shared" si="3"/>
        <v>51642.6</v>
      </c>
      <c r="E20" s="174">
        <f t="shared" si="0"/>
        <v>92.590945764231279</v>
      </c>
    </row>
    <row r="21" spans="1:5" s="152" customFormat="1" x14ac:dyDescent="0.25">
      <c r="A21" s="153" t="s">
        <v>277</v>
      </c>
      <c r="B21" s="154">
        <f>B22+B32+B83+B88+B99</f>
        <v>360014</v>
      </c>
      <c r="C21" s="154">
        <f>C22+C32+C83+C88+C99</f>
        <v>360014</v>
      </c>
      <c r="D21" s="154">
        <f>D22+D32+D83+D88+D99</f>
        <v>316767.20999999996</v>
      </c>
      <c r="E21" s="151">
        <f>D21/C21*100</f>
        <v>87.987469931724874</v>
      </c>
    </row>
    <row r="22" spans="1:5" s="93" customFormat="1" x14ac:dyDescent="0.25">
      <c r="A22" s="137" t="s">
        <v>278</v>
      </c>
      <c r="B22" s="146">
        <f t="shared" ref="B22:D23" si="4">B23</f>
        <v>171000</v>
      </c>
      <c r="C22" s="146">
        <f t="shared" si="4"/>
        <v>171000</v>
      </c>
      <c r="D22" s="146">
        <f t="shared" si="4"/>
        <v>162348</v>
      </c>
      <c r="E22" s="126">
        <f>D22/C22*100</f>
        <v>94.940350877192984</v>
      </c>
    </row>
    <row r="23" spans="1:5" s="93" customFormat="1" x14ac:dyDescent="0.25">
      <c r="A23" s="169" t="s">
        <v>147</v>
      </c>
      <c r="B23" s="159">
        <f>B24</f>
        <v>171000</v>
      </c>
      <c r="C23" s="159">
        <f t="shared" si="4"/>
        <v>171000</v>
      </c>
      <c r="D23" s="159">
        <f t="shared" si="4"/>
        <v>162348</v>
      </c>
      <c r="E23" s="170">
        <f>D23/C23*100</f>
        <v>94.940350877192984</v>
      </c>
    </row>
    <row r="24" spans="1:5" s="143" customFormat="1" x14ac:dyDescent="0.25">
      <c r="A24" s="138" t="s">
        <v>21</v>
      </c>
      <c r="B24" s="61">
        <f>B25+B27+B29</f>
        <v>171000</v>
      </c>
      <c r="C24" s="61">
        <f>C25+C27+C29</f>
        <v>171000</v>
      </c>
      <c r="D24" s="61">
        <f>SUM(D25+D27+D29)</f>
        <v>162348</v>
      </c>
      <c r="E24" s="105">
        <f>D24/C24*100</f>
        <v>94.940350877192984</v>
      </c>
    </row>
    <row r="25" spans="1:5" s="93" customFormat="1" x14ac:dyDescent="0.25">
      <c r="A25" s="139" t="s">
        <v>279</v>
      </c>
      <c r="B25" s="14">
        <v>136000</v>
      </c>
      <c r="C25" s="144">
        <v>136000</v>
      </c>
      <c r="D25" s="14">
        <f>D26</f>
        <v>128887.93</v>
      </c>
      <c r="E25" s="11">
        <f>D25/C25*100</f>
        <v>94.770536764705881</v>
      </c>
    </row>
    <row r="26" spans="1:5" s="93" customFormat="1" x14ac:dyDescent="0.25">
      <c r="A26" s="139" t="s">
        <v>23</v>
      </c>
      <c r="B26" s="14"/>
      <c r="C26" s="14"/>
      <c r="D26" s="14">
        <v>128887.93</v>
      </c>
      <c r="E26" s="105"/>
    </row>
    <row r="27" spans="1:5" s="93" customFormat="1" x14ac:dyDescent="0.25">
      <c r="A27" s="139" t="s">
        <v>280</v>
      </c>
      <c r="B27" s="14">
        <v>13000</v>
      </c>
      <c r="C27" s="14">
        <v>13000</v>
      </c>
      <c r="D27" s="14">
        <f>D28</f>
        <v>12193.43</v>
      </c>
      <c r="E27" s="105">
        <f>D27/C27*100</f>
        <v>93.795615384615388</v>
      </c>
    </row>
    <row r="28" spans="1:5" s="93" customFormat="1" x14ac:dyDescent="0.25">
      <c r="A28" s="139" t="s">
        <v>25</v>
      </c>
      <c r="B28" s="14"/>
      <c r="C28" s="14"/>
      <c r="D28" s="14">
        <v>12193.43</v>
      </c>
      <c r="E28" s="105"/>
    </row>
    <row r="29" spans="1:5" s="93" customFormat="1" x14ac:dyDescent="0.25">
      <c r="A29" s="139" t="s">
        <v>281</v>
      </c>
      <c r="B29" s="14">
        <v>22000</v>
      </c>
      <c r="C29" s="14">
        <v>22000</v>
      </c>
      <c r="D29" s="14">
        <f>D30</f>
        <v>21266.639999999999</v>
      </c>
      <c r="E29" s="105">
        <f>D29/C29*100</f>
        <v>96.666545454545457</v>
      </c>
    </row>
    <row r="30" spans="1:5" s="68" customFormat="1" x14ac:dyDescent="0.25">
      <c r="A30" s="139" t="s">
        <v>282</v>
      </c>
      <c r="B30" s="14">
        <v>22000</v>
      </c>
      <c r="C30" s="14">
        <v>22000</v>
      </c>
      <c r="D30" s="14">
        <v>21266.639999999999</v>
      </c>
      <c r="E30" s="11"/>
    </row>
    <row r="31" spans="1:5" s="68" customFormat="1" x14ac:dyDescent="0.25">
      <c r="A31" s="127"/>
      <c r="B31" s="51"/>
      <c r="C31" s="51"/>
      <c r="D31" s="11"/>
      <c r="E31" s="11"/>
    </row>
    <row r="32" spans="1:5" s="93" customFormat="1" x14ac:dyDescent="0.25">
      <c r="A32" s="137" t="s">
        <v>283</v>
      </c>
      <c r="B32" s="146">
        <f>SUM(B33+B73+B77)</f>
        <v>120889</v>
      </c>
      <c r="C32" s="146">
        <f>SUM(C33+C73+C77)</f>
        <v>120889</v>
      </c>
      <c r="D32" s="146">
        <f>SUM(D33+D73+D77)</f>
        <v>95440.98</v>
      </c>
      <c r="E32" s="146">
        <f>D32/C32*100</f>
        <v>78.949267509864413</v>
      </c>
    </row>
    <row r="33" spans="1:5" s="93" customFormat="1" x14ac:dyDescent="0.25">
      <c r="A33" s="169" t="s">
        <v>147</v>
      </c>
      <c r="B33" s="159">
        <f>B34+B60+B63+B68+B70</f>
        <v>117739</v>
      </c>
      <c r="C33" s="159">
        <f>C34+C60+C63+C68+C70</f>
        <v>117739</v>
      </c>
      <c r="D33" s="159">
        <f>D34+D60+D63+D68+D70</f>
        <v>92051.61</v>
      </c>
      <c r="E33" s="159">
        <f>D33/C33*100</f>
        <v>78.182768666287288</v>
      </c>
    </row>
    <row r="34" spans="1:5" s="143" customFormat="1" x14ac:dyDescent="0.25">
      <c r="A34" s="138" t="s">
        <v>28</v>
      </c>
      <c r="B34" s="110">
        <f>SUM(B35+B39+B43+B53)</f>
        <v>114139</v>
      </c>
      <c r="C34" s="110">
        <f>SUM(C35+C39+C43+C53)</f>
        <v>114139</v>
      </c>
      <c r="D34" s="61">
        <f>SUM(D35+D39+D43+D53)</f>
        <v>90398.19</v>
      </c>
      <c r="E34" s="61">
        <f>D34/C34*100</f>
        <v>79.200089364721961</v>
      </c>
    </row>
    <row r="35" spans="1:5" s="93" customFormat="1" x14ac:dyDescent="0.25">
      <c r="A35" s="139" t="s">
        <v>284</v>
      </c>
      <c r="B35" s="14">
        <v>11000</v>
      </c>
      <c r="C35" s="14">
        <v>11000</v>
      </c>
      <c r="D35" s="14">
        <f>SUM(D36:D38)</f>
        <v>8584.07</v>
      </c>
      <c r="E35" s="14">
        <f>D35/C35*100</f>
        <v>78.037000000000006</v>
      </c>
    </row>
    <row r="36" spans="1:5" s="93" customFormat="1" x14ac:dyDescent="0.25">
      <c r="A36" s="139" t="s">
        <v>285</v>
      </c>
      <c r="B36" s="14"/>
      <c r="C36" s="14"/>
      <c r="D36" s="14">
        <v>143.38</v>
      </c>
      <c r="E36" s="14"/>
    </row>
    <row r="37" spans="1:5" s="93" customFormat="1" x14ac:dyDescent="0.25">
      <c r="A37" s="139" t="s">
        <v>31</v>
      </c>
      <c r="B37" s="14"/>
      <c r="C37" s="14"/>
      <c r="D37" s="14">
        <v>8125.69</v>
      </c>
      <c r="E37" s="14"/>
    </row>
    <row r="38" spans="1:5" s="93" customFormat="1" x14ac:dyDescent="0.25">
      <c r="A38" s="139" t="s">
        <v>341</v>
      </c>
      <c r="B38" s="14"/>
      <c r="C38" s="14"/>
      <c r="D38" s="14">
        <v>315</v>
      </c>
      <c r="E38" s="14"/>
    </row>
    <row r="39" spans="1:5" s="93" customFormat="1" x14ac:dyDescent="0.25">
      <c r="A39" s="139" t="s">
        <v>286</v>
      </c>
      <c r="B39" s="14">
        <v>4000</v>
      </c>
      <c r="C39" s="14">
        <v>4000</v>
      </c>
      <c r="D39" s="14">
        <f>SUM(D40:D42)</f>
        <v>5762.4699999999993</v>
      </c>
      <c r="E39" s="14">
        <f>D39/C39*100</f>
        <v>144.06174999999999</v>
      </c>
    </row>
    <row r="40" spans="1:5" s="93" customFormat="1" x14ac:dyDescent="0.25">
      <c r="A40" s="139" t="s">
        <v>35</v>
      </c>
      <c r="B40" s="14"/>
      <c r="C40" s="14"/>
      <c r="D40" s="14">
        <v>1581.31</v>
      </c>
      <c r="E40" s="14"/>
    </row>
    <row r="41" spans="1:5" s="93" customFormat="1" x14ac:dyDescent="0.25">
      <c r="A41" s="139" t="s">
        <v>37</v>
      </c>
      <c r="B41" s="14"/>
      <c r="C41" s="14"/>
      <c r="D41" s="14">
        <v>1198.27</v>
      </c>
      <c r="E41" s="14"/>
    </row>
    <row r="42" spans="1:5" s="93" customFormat="1" x14ac:dyDescent="0.25">
      <c r="A42" s="139" t="s">
        <v>287</v>
      </c>
      <c r="B42" s="14"/>
      <c r="C42" s="14"/>
      <c r="D42" s="14">
        <v>2982.89</v>
      </c>
      <c r="E42" s="14"/>
    </row>
    <row r="43" spans="1:5" s="93" customFormat="1" x14ac:dyDescent="0.25">
      <c r="A43" s="139" t="s">
        <v>288</v>
      </c>
      <c r="B43" s="14">
        <v>88139</v>
      </c>
      <c r="C43" s="14">
        <v>88139</v>
      </c>
      <c r="D43" s="14">
        <f>SUM(D44:D52)</f>
        <v>68582.13</v>
      </c>
      <c r="E43" s="14">
        <f>D43/C43*100</f>
        <v>77.811332100432267</v>
      </c>
    </row>
    <row r="44" spans="1:5" s="93" customFormat="1" x14ac:dyDescent="0.25">
      <c r="A44" s="139" t="s">
        <v>42</v>
      </c>
      <c r="B44" s="14"/>
      <c r="C44" s="14"/>
      <c r="D44" s="14">
        <v>2872.48</v>
      </c>
      <c r="E44" s="14"/>
    </row>
    <row r="45" spans="1:5" s="93" customFormat="1" x14ac:dyDescent="0.25">
      <c r="A45" s="139" t="s">
        <v>43</v>
      </c>
      <c r="B45" s="14"/>
      <c r="C45" s="14"/>
      <c r="D45" s="14">
        <v>568</v>
      </c>
      <c r="E45" s="14"/>
    </row>
    <row r="46" spans="1:5" s="93" customFormat="1" x14ac:dyDescent="0.25">
      <c r="A46" s="139" t="s">
        <v>44</v>
      </c>
      <c r="B46" s="14"/>
      <c r="C46" s="14"/>
      <c r="D46" s="14">
        <v>9767.7000000000007</v>
      </c>
      <c r="E46" s="14"/>
    </row>
    <row r="47" spans="1:5" s="93" customFormat="1" x14ac:dyDescent="0.25">
      <c r="A47" s="139" t="s">
        <v>45</v>
      </c>
      <c r="B47" s="14"/>
      <c r="C47" s="14"/>
      <c r="D47" s="14">
        <v>208.81</v>
      </c>
      <c r="E47" s="14"/>
    </row>
    <row r="48" spans="1:5" s="93" customFormat="1" x14ac:dyDescent="0.25">
      <c r="A48" s="139" t="s">
        <v>46</v>
      </c>
      <c r="B48" s="14"/>
      <c r="C48" s="14"/>
      <c r="D48" s="14">
        <v>146.69999999999999</v>
      </c>
      <c r="E48" s="14"/>
    </row>
    <row r="49" spans="1:5" s="93" customFormat="1" x14ac:dyDescent="0.25">
      <c r="A49" s="139" t="s">
        <v>47</v>
      </c>
      <c r="B49" s="14"/>
      <c r="C49" s="14"/>
      <c r="D49" s="14">
        <v>30</v>
      </c>
      <c r="E49" s="14"/>
    </row>
    <row r="50" spans="1:5" s="93" customFormat="1" x14ac:dyDescent="0.25">
      <c r="A50" s="139" t="s">
        <v>48</v>
      </c>
      <c r="B50" s="14"/>
      <c r="C50" s="14"/>
      <c r="D50" s="14">
        <v>23005.37</v>
      </c>
      <c r="E50" s="14"/>
    </row>
    <row r="51" spans="1:5" s="93" customFormat="1" x14ac:dyDescent="0.25">
      <c r="A51" s="139" t="s">
        <v>49</v>
      </c>
      <c r="B51" s="14"/>
      <c r="C51" s="14"/>
      <c r="D51" s="14">
        <v>8381.66</v>
      </c>
      <c r="E51" s="14"/>
    </row>
    <row r="52" spans="1:5" s="93" customFormat="1" x14ac:dyDescent="0.25">
      <c r="A52" s="139" t="s">
        <v>50</v>
      </c>
      <c r="B52" s="14"/>
      <c r="C52" s="14"/>
      <c r="D52" s="14">
        <v>23601.41</v>
      </c>
      <c r="E52" s="14"/>
    </row>
    <row r="53" spans="1:5" s="93" customFormat="1" x14ac:dyDescent="0.25">
      <c r="A53" s="139" t="s">
        <v>289</v>
      </c>
      <c r="B53" s="14">
        <v>11000</v>
      </c>
      <c r="C53" s="14">
        <v>11000</v>
      </c>
      <c r="D53" s="14">
        <f>SUM(D54:D59)</f>
        <v>7469.52</v>
      </c>
      <c r="E53" s="14">
        <f>D53/C53*100</f>
        <v>67.904727272727271</v>
      </c>
    </row>
    <row r="54" spans="1:5" s="93" customFormat="1" x14ac:dyDescent="0.25">
      <c r="A54" s="139" t="s">
        <v>290</v>
      </c>
      <c r="B54" s="14"/>
      <c r="C54" s="14"/>
      <c r="D54" s="14">
        <v>3342.98</v>
      </c>
      <c r="E54" s="14"/>
    </row>
    <row r="55" spans="1:5" s="93" customFormat="1" x14ac:dyDescent="0.25">
      <c r="A55" s="139" t="s">
        <v>55</v>
      </c>
      <c r="B55" s="14"/>
      <c r="C55" s="14"/>
      <c r="D55" s="14">
        <v>1799.37</v>
      </c>
      <c r="E55" s="14"/>
    </row>
    <row r="56" spans="1:5" s="93" customFormat="1" x14ac:dyDescent="0.25">
      <c r="A56" s="139" t="s">
        <v>56</v>
      </c>
      <c r="B56" s="14"/>
      <c r="C56" s="14"/>
      <c r="D56" s="14">
        <v>602.4</v>
      </c>
      <c r="E56" s="14"/>
    </row>
    <row r="57" spans="1:5" s="93" customFormat="1" x14ac:dyDescent="0.25">
      <c r="A57" s="139" t="s">
        <v>57</v>
      </c>
      <c r="B57" s="14"/>
      <c r="C57" s="14"/>
      <c r="D57" s="14">
        <v>30</v>
      </c>
      <c r="E57" s="14"/>
    </row>
    <row r="58" spans="1:5" s="93" customFormat="1" x14ac:dyDescent="0.25">
      <c r="A58" s="139" t="s">
        <v>242</v>
      </c>
      <c r="B58" s="14"/>
      <c r="C58" s="14"/>
      <c r="D58" s="14">
        <v>1320</v>
      </c>
      <c r="E58" s="14"/>
    </row>
    <row r="59" spans="1:5" s="93" customFormat="1" x14ac:dyDescent="0.25">
      <c r="A59" s="139" t="s">
        <v>59</v>
      </c>
      <c r="B59" s="14"/>
      <c r="C59" s="14"/>
      <c r="D59" s="14">
        <v>374.77</v>
      </c>
      <c r="E59" s="14"/>
    </row>
    <row r="60" spans="1:5" s="143" customFormat="1" x14ac:dyDescent="0.25">
      <c r="A60" s="138" t="s">
        <v>60</v>
      </c>
      <c r="B60" s="61">
        <f>B61</f>
        <v>1000</v>
      </c>
      <c r="C60" s="61">
        <f t="shared" ref="C60:D60" si="5">C61</f>
        <v>1000</v>
      </c>
      <c r="D60" s="61">
        <f t="shared" si="5"/>
        <v>683.75</v>
      </c>
      <c r="E60" s="61">
        <f>D60/C60*100</f>
        <v>68.375</v>
      </c>
    </row>
    <row r="61" spans="1:5" s="93" customFormat="1" x14ac:dyDescent="0.25">
      <c r="A61" s="139" t="s">
        <v>291</v>
      </c>
      <c r="B61" s="14">
        <v>1000</v>
      </c>
      <c r="C61" s="14">
        <v>1000</v>
      </c>
      <c r="D61" s="14">
        <f>D62</f>
        <v>683.75</v>
      </c>
      <c r="E61" s="61">
        <f>D61/C61*100</f>
        <v>68.375</v>
      </c>
    </row>
    <row r="62" spans="1:5" s="93" customFormat="1" x14ac:dyDescent="0.25">
      <c r="A62" s="139" t="s">
        <v>63</v>
      </c>
      <c r="B62" s="14"/>
      <c r="C62" s="14"/>
      <c r="D62" s="14">
        <v>683.75</v>
      </c>
      <c r="E62" s="61"/>
    </row>
    <row r="63" spans="1:5" s="143" customFormat="1" x14ac:dyDescent="0.25">
      <c r="A63" s="138" t="s">
        <v>292</v>
      </c>
      <c r="B63" s="61">
        <f>SUM(B64+B66)</f>
        <v>100</v>
      </c>
      <c r="C63" s="61">
        <f>SUM(C64+C66)</f>
        <v>100</v>
      </c>
      <c r="D63" s="61">
        <f>SUM(D64+D66)</f>
        <v>92.88</v>
      </c>
      <c r="E63" s="61">
        <f>D63/C63*100</f>
        <v>92.88</v>
      </c>
    </row>
    <row r="64" spans="1:5" s="93" customFormat="1" x14ac:dyDescent="0.25">
      <c r="A64" s="139" t="s">
        <v>293</v>
      </c>
      <c r="B64" s="14">
        <v>50</v>
      </c>
      <c r="C64" s="14">
        <v>50</v>
      </c>
      <c r="D64" s="14">
        <f>D65</f>
        <v>46.44</v>
      </c>
      <c r="E64" s="61">
        <f>D64/C64*100</f>
        <v>92.88</v>
      </c>
    </row>
    <row r="65" spans="1:5" s="93" customFormat="1" x14ac:dyDescent="0.25">
      <c r="A65" s="139" t="s">
        <v>294</v>
      </c>
      <c r="B65" s="14"/>
      <c r="C65" s="14"/>
      <c r="D65" s="14">
        <v>46.44</v>
      </c>
      <c r="E65" s="61"/>
    </row>
    <row r="66" spans="1:5" s="93" customFormat="1" x14ac:dyDescent="0.25">
      <c r="A66" s="139" t="s">
        <v>295</v>
      </c>
      <c r="B66" s="14">
        <v>50</v>
      </c>
      <c r="C66" s="14">
        <v>50</v>
      </c>
      <c r="D66" s="14">
        <f>D67</f>
        <v>46.44</v>
      </c>
      <c r="E66" s="61">
        <f>D66/C66*100</f>
        <v>92.88</v>
      </c>
    </row>
    <row r="67" spans="1:5" s="93" customFormat="1" x14ac:dyDescent="0.25">
      <c r="A67" s="139" t="s">
        <v>296</v>
      </c>
      <c r="B67" s="14"/>
      <c r="C67" s="14"/>
      <c r="D67" s="14">
        <v>46.44</v>
      </c>
      <c r="E67" s="61"/>
    </row>
    <row r="68" spans="1:5" s="143" customFormat="1" x14ac:dyDescent="0.25">
      <c r="A68" s="138" t="s">
        <v>77</v>
      </c>
      <c r="B68" s="61">
        <f>B69</f>
        <v>500</v>
      </c>
      <c r="C68" s="61">
        <f>C69</f>
        <v>500</v>
      </c>
      <c r="D68" s="61">
        <f>D69</f>
        <v>0</v>
      </c>
      <c r="E68" s="61">
        <f>D68/C68*100</f>
        <v>0</v>
      </c>
    </row>
    <row r="69" spans="1:5" s="93" customFormat="1" x14ac:dyDescent="0.25">
      <c r="A69" s="139" t="s">
        <v>297</v>
      </c>
      <c r="B69" s="14">
        <v>500</v>
      </c>
      <c r="C69" s="14">
        <v>500</v>
      </c>
      <c r="D69" s="14">
        <v>0</v>
      </c>
      <c r="E69" s="61">
        <f>D69/C69*100</f>
        <v>0</v>
      </c>
    </row>
    <row r="70" spans="1:5" s="143" customFormat="1" x14ac:dyDescent="0.25">
      <c r="A70" s="138" t="s">
        <v>298</v>
      </c>
      <c r="B70" s="61">
        <f>B71</f>
        <v>2000</v>
      </c>
      <c r="C70" s="61">
        <f>C71</f>
        <v>2000</v>
      </c>
      <c r="D70" s="61">
        <f>D71</f>
        <v>876.79</v>
      </c>
      <c r="E70" s="61">
        <f>D70/C70*100</f>
        <v>43.839500000000001</v>
      </c>
    </row>
    <row r="71" spans="1:5" s="93" customFormat="1" x14ac:dyDescent="0.25">
      <c r="A71" s="139" t="s">
        <v>299</v>
      </c>
      <c r="B71" s="14">
        <v>2000</v>
      </c>
      <c r="C71" s="14">
        <v>2000</v>
      </c>
      <c r="D71" s="14">
        <f>D72</f>
        <v>876.79</v>
      </c>
      <c r="E71" s="61">
        <f>D71/C71*100</f>
        <v>43.839500000000001</v>
      </c>
    </row>
    <row r="72" spans="1:5" s="93" customFormat="1" x14ac:dyDescent="0.25">
      <c r="A72" s="139" t="s">
        <v>84</v>
      </c>
      <c r="B72" s="14"/>
      <c r="C72" s="14"/>
      <c r="D72" s="14">
        <v>876.79</v>
      </c>
      <c r="E72" s="61"/>
    </row>
    <row r="73" spans="1:5" s="93" customFormat="1" x14ac:dyDescent="0.25">
      <c r="A73" s="169" t="s">
        <v>154</v>
      </c>
      <c r="B73" s="159">
        <v>3000</v>
      </c>
      <c r="C73" s="159">
        <v>3000</v>
      </c>
      <c r="D73" s="159">
        <f>D74</f>
        <v>3250</v>
      </c>
      <c r="E73" s="159">
        <f>D73/C73*100</f>
        <v>108.33333333333333</v>
      </c>
    </row>
    <row r="74" spans="1:5" s="143" customFormat="1" x14ac:dyDescent="0.25">
      <c r="A74" s="138" t="s">
        <v>28</v>
      </c>
      <c r="B74" s="61">
        <f>B75</f>
        <v>3000</v>
      </c>
      <c r="C74" s="61">
        <f>C75</f>
        <v>3000</v>
      </c>
      <c r="D74" s="61">
        <f>D75</f>
        <v>3250</v>
      </c>
      <c r="E74" s="61">
        <f>D74/C74*100</f>
        <v>108.33333333333333</v>
      </c>
    </row>
    <row r="75" spans="1:5" s="93" customFormat="1" x14ac:dyDescent="0.25">
      <c r="A75" s="139" t="s">
        <v>300</v>
      </c>
      <c r="B75" s="14">
        <v>3000</v>
      </c>
      <c r="C75" s="14">
        <v>3000</v>
      </c>
      <c r="D75" s="14">
        <f>D76</f>
        <v>3250</v>
      </c>
      <c r="E75" s="61">
        <f>D75/C75*100</f>
        <v>108.33333333333333</v>
      </c>
    </row>
    <row r="76" spans="1:5" s="93" customFormat="1" x14ac:dyDescent="0.25">
      <c r="A76" s="139" t="s">
        <v>43</v>
      </c>
      <c r="B76" s="14"/>
      <c r="C76" s="14"/>
      <c r="D76" s="14">
        <v>3250</v>
      </c>
      <c r="E76" s="61"/>
    </row>
    <row r="77" spans="1:5" s="93" customFormat="1" x14ac:dyDescent="0.25">
      <c r="A77" s="169" t="s">
        <v>329</v>
      </c>
      <c r="B77" s="159">
        <v>150</v>
      </c>
      <c r="C77" s="159">
        <v>150</v>
      </c>
      <c r="D77" s="159">
        <f>D78</f>
        <v>139.37</v>
      </c>
      <c r="E77" s="159">
        <f>D77/C77*100</f>
        <v>92.913333333333341</v>
      </c>
    </row>
    <row r="78" spans="1:5" s="143" customFormat="1" x14ac:dyDescent="0.25">
      <c r="A78" s="138" t="s">
        <v>292</v>
      </c>
      <c r="B78" s="110">
        <f>SUM(B79+B81)</f>
        <v>150</v>
      </c>
      <c r="C78" s="110">
        <f>SUM(C79+C81)</f>
        <v>150</v>
      </c>
      <c r="D78" s="110">
        <f>SUM(D79+D81)</f>
        <v>139.37</v>
      </c>
      <c r="E78" s="61">
        <f>D78/C78*100</f>
        <v>92.913333333333341</v>
      </c>
    </row>
    <row r="79" spans="1:5" s="93" customFormat="1" x14ac:dyDescent="0.25">
      <c r="A79" s="139" t="s">
        <v>301</v>
      </c>
      <c r="B79" s="14">
        <v>100</v>
      </c>
      <c r="C79" s="14">
        <v>100</v>
      </c>
      <c r="D79" s="14">
        <f>D80</f>
        <v>92.91</v>
      </c>
      <c r="E79" s="61">
        <f>D79/C79*100</f>
        <v>92.91</v>
      </c>
    </row>
    <row r="80" spans="1:5" s="93" customFormat="1" x14ac:dyDescent="0.25">
      <c r="A80" s="139" t="s">
        <v>294</v>
      </c>
      <c r="B80" s="14"/>
      <c r="C80" s="14"/>
      <c r="D80" s="14">
        <v>92.91</v>
      </c>
      <c r="E80" s="61"/>
    </row>
    <row r="81" spans="1:5" s="93" customFormat="1" x14ac:dyDescent="0.25">
      <c r="A81" s="139" t="s">
        <v>302</v>
      </c>
      <c r="B81" s="14">
        <v>50</v>
      </c>
      <c r="C81" s="14">
        <v>50</v>
      </c>
      <c r="D81" s="14">
        <f>D82</f>
        <v>46.46</v>
      </c>
      <c r="E81" s="61">
        <f>D81/C81*100</f>
        <v>92.92</v>
      </c>
    </row>
    <row r="82" spans="1:5" s="93" customFormat="1" x14ac:dyDescent="0.25">
      <c r="A82" s="139" t="s">
        <v>296</v>
      </c>
      <c r="B82" s="14"/>
      <c r="C82" s="14"/>
      <c r="D82" s="14">
        <v>46.46</v>
      </c>
      <c r="E82" s="61"/>
    </row>
    <row r="83" spans="1:5" s="93" customFormat="1" x14ac:dyDescent="0.25">
      <c r="A83" s="137" t="s">
        <v>303</v>
      </c>
      <c r="B83" s="146">
        <f t="shared" ref="B83:D85" si="6">B84</f>
        <v>12500</v>
      </c>
      <c r="C83" s="146">
        <f t="shared" si="6"/>
        <v>12500</v>
      </c>
      <c r="D83" s="146">
        <f t="shared" si="6"/>
        <v>7475</v>
      </c>
      <c r="E83" s="146">
        <f>D83/C83*100</f>
        <v>59.8</v>
      </c>
    </row>
    <row r="84" spans="1:5" s="93" customFormat="1" x14ac:dyDescent="0.25">
      <c r="A84" s="169" t="s">
        <v>147</v>
      </c>
      <c r="B84" s="159">
        <v>12500</v>
      </c>
      <c r="C84" s="159">
        <v>12500</v>
      </c>
      <c r="D84" s="159">
        <f>D85</f>
        <v>7475</v>
      </c>
      <c r="E84" s="159">
        <f>D84/C84*100</f>
        <v>59.8</v>
      </c>
    </row>
    <row r="85" spans="1:5" s="145" customFormat="1" x14ac:dyDescent="0.25">
      <c r="A85" s="138" t="s">
        <v>28</v>
      </c>
      <c r="B85" s="61">
        <f t="shared" si="6"/>
        <v>12500</v>
      </c>
      <c r="C85" s="61">
        <f t="shared" si="6"/>
        <v>12500</v>
      </c>
      <c r="D85" s="61">
        <f t="shared" si="6"/>
        <v>7475</v>
      </c>
      <c r="E85" s="61">
        <f>D85/C85*100</f>
        <v>59.8</v>
      </c>
    </row>
    <row r="86" spans="1:5" s="68" customFormat="1" x14ac:dyDescent="0.25">
      <c r="A86" s="139" t="s">
        <v>304</v>
      </c>
      <c r="B86" s="14">
        <v>12500</v>
      </c>
      <c r="C86" s="14">
        <v>12500</v>
      </c>
      <c r="D86" s="14">
        <f>D87</f>
        <v>7475</v>
      </c>
      <c r="E86" s="14">
        <f>D86/C86*100</f>
        <v>59.8</v>
      </c>
    </row>
    <row r="87" spans="1:5" s="68" customFormat="1" x14ac:dyDescent="0.25">
      <c r="A87" s="139" t="s">
        <v>342</v>
      </c>
      <c r="B87" s="14"/>
      <c r="C87" s="14"/>
      <c r="D87" s="14">
        <v>7475</v>
      </c>
      <c r="E87" s="14"/>
    </row>
    <row r="88" spans="1:5" s="93" customFormat="1" x14ac:dyDescent="0.25">
      <c r="A88" s="137" t="s">
        <v>305</v>
      </c>
      <c r="B88" s="146">
        <f>B90</f>
        <v>32000</v>
      </c>
      <c r="C88" s="146">
        <f t="shared" ref="C88:D88" si="7">C90</f>
        <v>32000</v>
      </c>
      <c r="D88" s="146">
        <f t="shared" si="7"/>
        <v>27878.23</v>
      </c>
      <c r="E88" s="146">
        <f>D88/C88*100</f>
        <v>87.119468749999996</v>
      </c>
    </row>
    <row r="89" spans="1:5" s="93" customFormat="1" x14ac:dyDescent="0.25">
      <c r="A89" s="169" t="s">
        <v>152</v>
      </c>
      <c r="B89" s="159">
        <f>B90</f>
        <v>32000</v>
      </c>
      <c r="C89" s="159">
        <f t="shared" ref="C89:D89" si="8">C90</f>
        <v>32000</v>
      </c>
      <c r="D89" s="159">
        <f t="shared" si="8"/>
        <v>27878.23</v>
      </c>
      <c r="E89" s="159">
        <f>D89/C89*100</f>
        <v>87.119468749999996</v>
      </c>
    </row>
    <row r="90" spans="1:5" s="142" customFormat="1" x14ac:dyDescent="0.25">
      <c r="A90" s="141" t="s">
        <v>28</v>
      </c>
      <c r="B90" s="61">
        <f>SUM(B91+B95)</f>
        <v>32000</v>
      </c>
      <c r="C90" s="61">
        <f>SUM(C91+C95)</f>
        <v>32000</v>
      </c>
      <c r="D90" s="61">
        <f>SUM(D91+D95)</f>
        <v>27878.23</v>
      </c>
      <c r="E90" s="61">
        <f>D90/C90*100</f>
        <v>87.119468749999996</v>
      </c>
    </row>
    <row r="91" spans="1:5" x14ac:dyDescent="0.25">
      <c r="A91" s="67" t="s">
        <v>306</v>
      </c>
      <c r="B91" s="14">
        <v>2000</v>
      </c>
      <c r="C91" s="14">
        <v>2000</v>
      </c>
      <c r="D91" s="14">
        <f>SUM(D92:D94)</f>
        <v>1618.98</v>
      </c>
      <c r="E91" s="14">
        <f>D91/C91*100</f>
        <v>80.948999999999998</v>
      </c>
    </row>
    <row r="92" spans="1:5" x14ac:dyDescent="0.25">
      <c r="A92" s="67" t="s">
        <v>35</v>
      </c>
      <c r="B92" s="14"/>
      <c r="C92" s="14"/>
      <c r="D92" s="14">
        <v>353.52</v>
      </c>
      <c r="E92" s="14"/>
    </row>
    <row r="93" spans="1:5" x14ac:dyDescent="0.25">
      <c r="A93" s="67" t="s">
        <v>37</v>
      </c>
      <c r="B93" s="14"/>
      <c r="C93" s="14"/>
      <c r="D93" s="14">
        <v>225.76</v>
      </c>
      <c r="E93" s="14"/>
    </row>
    <row r="94" spans="1:5" x14ac:dyDescent="0.25">
      <c r="A94" s="67" t="s">
        <v>307</v>
      </c>
      <c r="B94" s="14"/>
      <c r="C94" s="14"/>
      <c r="D94" s="14">
        <v>1039.7</v>
      </c>
      <c r="E94" s="14"/>
    </row>
    <row r="95" spans="1:5" x14ac:dyDescent="0.25">
      <c r="A95" s="67" t="s">
        <v>308</v>
      </c>
      <c r="B95" s="14">
        <v>30000</v>
      </c>
      <c r="C95" s="14">
        <v>30000</v>
      </c>
      <c r="D95" s="14">
        <f>SUM(D96:D98)</f>
        <v>26259.25</v>
      </c>
      <c r="E95" s="14">
        <f>D95/C95*100</f>
        <v>87.530833333333334</v>
      </c>
    </row>
    <row r="96" spans="1:5" x14ac:dyDescent="0.25">
      <c r="A96" s="67" t="s">
        <v>44</v>
      </c>
      <c r="B96" s="14"/>
      <c r="C96" s="14"/>
      <c r="D96" s="14">
        <v>14384.25</v>
      </c>
      <c r="E96" s="14"/>
    </row>
    <row r="97" spans="1:52" x14ac:dyDescent="0.25">
      <c r="A97" s="67" t="s">
        <v>48</v>
      </c>
      <c r="B97" s="14"/>
      <c r="C97" s="14"/>
      <c r="D97" s="14">
        <v>4625</v>
      </c>
      <c r="E97" s="14"/>
    </row>
    <row r="98" spans="1:52" x14ac:dyDescent="0.25">
      <c r="A98" s="67" t="s">
        <v>50</v>
      </c>
      <c r="B98" s="14"/>
      <c r="C98" s="14"/>
      <c r="D98" s="14">
        <v>7250</v>
      </c>
      <c r="E98" s="14"/>
    </row>
    <row r="99" spans="1:52" s="93" customFormat="1" x14ac:dyDescent="0.25">
      <c r="A99" s="137" t="s">
        <v>309</v>
      </c>
      <c r="B99" s="146">
        <f>B100</f>
        <v>23625</v>
      </c>
      <c r="C99" s="146">
        <f t="shared" ref="C99:D99" si="9">C100</f>
        <v>23625</v>
      </c>
      <c r="D99" s="146">
        <f t="shared" si="9"/>
        <v>23625</v>
      </c>
      <c r="E99" s="146">
        <f>D99/C99*100</f>
        <v>100</v>
      </c>
    </row>
    <row r="100" spans="1:52" s="93" customFormat="1" x14ac:dyDescent="0.25">
      <c r="A100" s="169" t="s">
        <v>152</v>
      </c>
      <c r="B100" s="159">
        <f t="shared" ref="B100:D101" si="10">B101</f>
        <v>23625</v>
      </c>
      <c r="C100" s="159">
        <f t="shared" si="10"/>
        <v>23625</v>
      </c>
      <c r="D100" s="159">
        <f t="shared" si="10"/>
        <v>23625</v>
      </c>
      <c r="E100" s="159">
        <f>D100/C100*100</f>
        <v>100</v>
      </c>
    </row>
    <row r="101" spans="1:52" s="142" customFormat="1" x14ac:dyDescent="0.25">
      <c r="A101" s="141" t="s">
        <v>28</v>
      </c>
      <c r="B101" s="61">
        <f t="shared" si="10"/>
        <v>23625</v>
      </c>
      <c r="C101" s="61">
        <f t="shared" si="10"/>
        <v>23625</v>
      </c>
      <c r="D101" s="61">
        <f t="shared" si="10"/>
        <v>23625</v>
      </c>
      <c r="E101" s="61">
        <f>D101/C101*100</f>
        <v>100</v>
      </c>
    </row>
    <row r="102" spans="1:52" x14ac:dyDescent="0.25">
      <c r="A102" s="67" t="s">
        <v>310</v>
      </c>
      <c r="B102" s="14">
        <v>23625</v>
      </c>
      <c r="C102" s="14">
        <v>23625</v>
      </c>
      <c r="D102" s="14">
        <f>D103</f>
        <v>23625</v>
      </c>
      <c r="E102" s="14">
        <f>D102/C102*100</f>
        <v>100</v>
      </c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</row>
    <row r="103" spans="1:52" x14ac:dyDescent="0.25">
      <c r="A103" s="67" t="s">
        <v>48</v>
      </c>
      <c r="B103" s="14"/>
      <c r="C103" s="14"/>
      <c r="D103" s="14">
        <v>23625</v>
      </c>
      <c r="E103" s="51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</row>
    <row r="104" spans="1:52" s="147" customFormat="1" x14ac:dyDescent="0.25">
      <c r="A104" s="148" t="s">
        <v>311</v>
      </c>
      <c r="B104" s="157">
        <f>B105+B122+B158</f>
        <v>292180</v>
      </c>
      <c r="C104" s="157">
        <f>C105+C122+C158</f>
        <v>292180</v>
      </c>
      <c r="D104" s="157">
        <f>D105+D122+D158</f>
        <v>200818.68000000002</v>
      </c>
      <c r="E104" s="172">
        <f>D104/C104*100</f>
        <v>68.731152029570822</v>
      </c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</row>
    <row r="105" spans="1:52" s="93" customFormat="1" x14ac:dyDescent="0.25">
      <c r="A105" s="137" t="s">
        <v>343</v>
      </c>
      <c r="B105" s="146">
        <f>B106+B114</f>
        <v>220000</v>
      </c>
      <c r="C105" s="146">
        <f t="shared" ref="C105" si="11">C106+C114</f>
        <v>220000</v>
      </c>
      <c r="D105" s="146">
        <f>D106+D114</f>
        <v>142937.95000000001</v>
      </c>
      <c r="E105" s="146">
        <f>D105/C105*100</f>
        <v>64.971795454545457</v>
      </c>
    </row>
    <row r="106" spans="1:52" s="93" customFormat="1" x14ac:dyDescent="0.25">
      <c r="A106" s="169" t="s">
        <v>147</v>
      </c>
      <c r="B106" s="159">
        <f t="shared" ref="B106:C106" si="12">B107+B111</f>
        <v>23000</v>
      </c>
      <c r="C106" s="159">
        <f t="shared" si="12"/>
        <v>23000</v>
      </c>
      <c r="D106" s="159">
        <f>D107+D111</f>
        <v>59917.22</v>
      </c>
      <c r="E106" s="159">
        <f>D106/C106*100</f>
        <v>260.50965217391308</v>
      </c>
    </row>
    <row r="107" spans="1:52" s="142" customFormat="1" x14ac:dyDescent="0.25">
      <c r="A107" s="141" t="s">
        <v>28</v>
      </c>
      <c r="B107" s="150">
        <v>18000</v>
      </c>
      <c r="C107" s="150">
        <v>18000</v>
      </c>
      <c r="D107" s="150">
        <f>D108</f>
        <v>24564.86</v>
      </c>
      <c r="E107" s="61">
        <f>D107/C107*100</f>
        <v>136.47144444444444</v>
      </c>
    </row>
    <row r="108" spans="1:52" s="142" customFormat="1" x14ac:dyDescent="0.25">
      <c r="A108" s="67" t="s">
        <v>344</v>
      </c>
      <c r="B108" s="149">
        <v>18000</v>
      </c>
      <c r="C108" s="149">
        <v>18000</v>
      </c>
      <c r="D108" s="149">
        <f>SUM(D109:D110)</f>
        <v>24564.86</v>
      </c>
      <c r="E108" s="14">
        <f t="shared" ref="E108:E120" si="13">D108/C108*100</f>
        <v>136.47144444444444</v>
      </c>
    </row>
    <row r="109" spans="1:52" x14ac:dyDescent="0.25">
      <c r="A109" s="67" t="s">
        <v>48</v>
      </c>
      <c r="B109" s="149"/>
      <c r="C109" s="149"/>
      <c r="D109" s="149">
        <v>14717.17</v>
      </c>
      <c r="E109" s="61"/>
    </row>
    <row r="110" spans="1:52" x14ac:dyDescent="0.25">
      <c r="A110" s="67" t="s">
        <v>49</v>
      </c>
      <c r="B110" s="149"/>
      <c r="C110" s="149"/>
      <c r="D110" s="149">
        <v>9847.69</v>
      </c>
      <c r="E110" s="61"/>
    </row>
    <row r="111" spans="1:52" s="142" customFormat="1" x14ac:dyDescent="0.25">
      <c r="A111" s="141" t="s">
        <v>80</v>
      </c>
      <c r="B111" s="150">
        <v>5000</v>
      </c>
      <c r="C111" s="150">
        <v>5000</v>
      </c>
      <c r="D111" s="150">
        <f>D112</f>
        <v>35352.36</v>
      </c>
      <c r="E111" s="61">
        <f t="shared" si="13"/>
        <v>707.04720000000009</v>
      </c>
    </row>
    <row r="112" spans="1:52" x14ac:dyDescent="0.25">
      <c r="A112" s="67" t="s">
        <v>345</v>
      </c>
      <c r="B112" s="149">
        <v>5000</v>
      </c>
      <c r="C112" s="149">
        <v>5000</v>
      </c>
      <c r="D112" s="149">
        <f>D113</f>
        <v>35352.36</v>
      </c>
      <c r="E112" s="14">
        <f t="shared" si="13"/>
        <v>707.04720000000009</v>
      </c>
    </row>
    <row r="113" spans="1:5" x14ac:dyDescent="0.25">
      <c r="A113" s="67" t="s">
        <v>90</v>
      </c>
      <c r="B113" s="149"/>
      <c r="C113" s="149"/>
      <c r="D113" s="149">
        <v>35352.36</v>
      </c>
      <c r="E113" s="61"/>
    </row>
    <row r="114" spans="1:5" s="93" customFormat="1" x14ac:dyDescent="0.25">
      <c r="A114" s="171" t="s">
        <v>348</v>
      </c>
      <c r="B114" s="159">
        <v>197000</v>
      </c>
      <c r="C114" s="159">
        <v>197000</v>
      </c>
      <c r="D114" s="159">
        <f>D115+D119</f>
        <v>83020.73</v>
      </c>
      <c r="E114" s="160">
        <f t="shared" si="13"/>
        <v>42.142502538071064</v>
      </c>
    </row>
    <row r="115" spans="1:5" x14ac:dyDescent="0.25">
      <c r="A115" s="141" t="s">
        <v>28</v>
      </c>
      <c r="B115" s="150">
        <v>127000</v>
      </c>
      <c r="C115" s="150">
        <v>127000</v>
      </c>
      <c r="D115" s="150">
        <f>D116</f>
        <v>44078.09</v>
      </c>
      <c r="E115" s="61">
        <f t="shared" si="13"/>
        <v>34.707157480314962</v>
      </c>
    </row>
    <row r="116" spans="1:5" x14ac:dyDescent="0.25">
      <c r="A116" s="67" t="s">
        <v>346</v>
      </c>
      <c r="B116" s="149">
        <v>127000</v>
      </c>
      <c r="C116" s="149">
        <v>127000</v>
      </c>
      <c r="D116" s="149">
        <f>D117+D118</f>
        <v>44078.09</v>
      </c>
      <c r="E116" s="14">
        <f t="shared" si="13"/>
        <v>34.707157480314962</v>
      </c>
    </row>
    <row r="117" spans="1:5" x14ac:dyDescent="0.25">
      <c r="A117" s="67" t="s">
        <v>48</v>
      </c>
      <c r="B117" s="149"/>
      <c r="C117" s="149"/>
      <c r="D117" s="149">
        <v>26407.83</v>
      </c>
      <c r="E117" s="61"/>
    </row>
    <row r="118" spans="1:5" x14ac:dyDescent="0.25">
      <c r="A118" s="67" t="s">
        <v>49</v>
      </c>
      <c r="B118" s="149"/>
      <c r="C118" s="149"/>
      <c r="D118" s="149">
        <v>17670.259999999998</v>
      </c>
      <c r="E118" s="61"/>
    </row>
    <row r="119" spans="1:5" x14ac:dyDescent="0.25">
      <c r="A119" s="141" t="s">
        <v>80</v>
      </c>
      <c r="B119" s="150">
        <v>70000</v>
      </c>
      <c r="C119" s="150">
        <v>70000</v>
      </c>
      <c r="D119" s="150">
        <f>D120</f>
        <v>38942.639999999999</v>
      </c>
      <c r="E119" s="61">
        <f t="shared" si="13"/>
        <v>55.632342857142859</v>
      </c>
    </row>
    <row r="120" spans="1:5" x14ac:dyDescent="0.25">
      <c r="A120" s="67" t="s">
        <v>347</v>
      </c>
      <c r="B120" s="149">
        <v>70000</v>
      </c>
      <c r="C120" s="149">
        <v>70000</v>
      </c>
      <c r="D120" s="149">
        <f>D121</f>
        <v>38942.639999999999</v>
      </c>
      <c r="E120" s="14">
        <f t="shared" si="13"/>
        <v>55.632342857142859</v>
      </c>
    </row>
    <row r="121" spans="1:5" x14ac:dyDescent="0.25">
      <c r="A121" s="67" t="s">
        <v>90</v>
      </c>
      <c r="B121" s="149"/>
      <c r="C121" s="149"/>
      <c r="D121" s="149">
        <v>38942.639999999999</v>
      </c>
      <c r="E121" s="14"/>
    </row>
    <row r="122" spans="1:5" s="93" customFormat="1" x14ac:dyDescent="0.25">
      <c r="A122" s="137" t="s">
        <v>312</v>
      </c>
      <c r="B122" s="146">
        <f>B123+B139</f>
        <v>59270</v>
      </c>
      <c r="C122" s="146">
        <f t="shared" ref="C122:D122" si="14">C123+C139</f>
        <v>59270</v>
      </c>
      <c r="D122" s="146">
        <f t="shared" si="14"/>
        <v>48886.66</v>
      </c>
      <c r="E122" s="146">
        <f>D122/C122*100</f>
        <v>82.481289016365793</v>
      </c>
    </row>
    <row r="123" spans="1:5" s="93" customFormat="1" x14ac:dyDescent="0.25">
      <c r="A123" s="169" t="s">
        <v>147</v>
      </c>
      <c r="B123" s="159">
        <v>22970</v>
      </c>
      <c r="C123" s="159">
        <v>22970</v>
      </c>
      <c r="D123" s="159">
        <v>15881.95</v>
      </c>
      <c r="E123" s="159">
        <f>D123/C123*100</f>
        <v>69.142141924249017</v>
      </c>
    </row>
    <row r="124" spans="1:5" s="142" customFormat="1" x14ac:dyDescent="0.25">
      <c r="A124" s="141" t="s">
        <v>21</v>
      </c>
      <c r="B124" s="61">
        <f>B125+B127+B129</f>
        <v>17000</v>
      </c>
      <c r="C124" s="61">
        <f t="shared" ref="C124:D124" si="15">C125+C127+C129</f>
        <v>17000</v>
      </c>
      <c r="D124" s="61">
        <f t="shared" si="15"/>
        <v>10737.470000000001</v>
      </c>
      <c r="E124" s="14">
        <f t="shared" ref="E124:E156" si="16">D124/C124*100</f>
        <v>63.161588235294118</v>
      </c>
    </row>
    <row r="125" spans="1:5" x14ac:dyDescent="0.25">
      <c r="A125" s="67" t="s">
        <v>349</v>
      </c>
      <c r="B125" s="14">
        <v>10000</v>
      </c>
      <c r="C125" s="14">
        <v>10000</v>
      </c>
      <c r="D125" s="14">
        <f>D126</f>
        <v>8824.32</v>
      </c>
      <c r="E125" s="14">
        <f t="shared" si="16"/>
        <v>88.243200000000002</v>
      </c>
    </row>
    <row r="126" spans="1:5" x14ac:dyDescent="0.25">
      <c r="A126" s="67" t="s">
        <v>23</v>
      </c>
      <c r="B126" s="14"/>
      <c r="C126" s="14"/>
      <c r="D126" s="14">
        <v>8824.32</v>
      </c>
      <c r="E126" s="14"/>
    </row>
    <row r="127" spans="1:5" x14ac:dyDescent="0.25">
      <c r="A127" s="67" t="s">
        <v>350</v>
      </c>
      <c r="B127" s="14">
        <v>2000</v>
      </c>
      <c r="C127" s="14">
        <v>2000</v>
      </c>
      <c r="D127" s="14">
        <f>D128</f>
        <v>457.12</v>
      </c>
      <c r="E127" s="14">
        <f t="shared" si="16"/>
        <v>22.856000000000002</v>
      </c>
    </row>
    <row r="128" spans="1:5" x14ac:dyDescent="0.25">
      <c r="A128" s="67" t="s">
        <v>25</v>
      </c>
      <c r="B128" s="14"/>
      <c r="C128" s="14"/>
      <c r="D128" s="14">
        <v>457.12</v>
      </c>
      <c r="E128" s="14"/>
    </row>
    <row r="129" spans="1:5" x14ac:dyDescent="0.25">
      <c r="A129" s="67" t="s">
        <v>313</v>
      </c>
      <c r="B129" s="14">
        <v>5000</v>
      </c>
      <c r="C129" s="14">
        <v>5000</v>
      </c>
      <c r="D129" s="14">
        <f>D130</f>
        <v>1456.03</v>
      </c>
      <c r="E129" s="14">
        <f t="shared" si="16"/>
        <v>29.120600000000003</v>
      </c>
    </row>
    <row r="130" spans="1:5" x14ac:dyDescent="0.25">
      <c r="A130" s="67" t="s">
        <v>27</v>
      </c>
      <c r="B130" s="14"/>
      <c r="C130" s="14"/>
      <c r="D130" s="14">
        <v>1456.03</v>
      </c>
      <c r="E130" s="14"/>
    </row>
    <row r="131" spans="1:5" s="142" customFormat="1" x14ac:dyDescent="0.25">
      <c r="A131" s="141" t="s">
        <v>28</v>
      </c>
      <c r="B131" s="61">
        <f>B132+B134+B137</f>
        <v>5970</v>
      </c>
      <c r="C131" s="61">
        <f t="shared" ref="C131:D131" si="17">C132+C134+C137</f>
        <v>5970</v>
      </c>
      <c r="D131" s="61">
        <f t="shared" si="17"/>
        <v>5144.4799999999996</v>
      </c>
      <c r="E131" s="61">
        <f t="shared" si="16"/>
        <v>86.172194304857612</v>
      </c>
    </row>
    <row r="132" spans="1:5" x14ac:dyDescent="0.25">
      <c r="A132" s="67" t="s">
        <v>314</v>
      </c>
      <c r="B132" s="14">
        <v>1600</v>
      </c>
      <c r="C132" s="14">
        <v>1600</v>
      </c>
      <c r="D132" s="14">
        <f>D133</f>
        <v>1297.56</v>
      </c>
      <c r="E132" s="14">
        <f t="shared" si="16"/>
        <v>81.097499999999997</v>
      </c>
    </row>
    <row r="133" spans="1:5" x14ac:dyDescent="0.25">
      <c r="A133" s="67" t="s">
        <v>31</v>
      </c>
      <c r="B133" s="14"/>
      <c r="C133" s="14"/>
      <c r="D133" s="14">
        <v>1297.56</v>
      </c>
      <c r="E133" s="14"/>
    </row>
    <row r="134" spans="1:5" x14ac:dyDescent="0.25">
      <c r="A134" s="67" t="s">
        <v>351</v>
      </c>
      <c r="B134" s="14">
        <v>3900</v>
      </c>
      <c r="C134" s="14">
        <v>3900</v>
      </c>
      <c r="D134" s="14">
        <f>D135+D136</f>
        <v>3505.4300000000003</v>
      </c>
      <c r="E134" s="14">
        <f t="shared" si="16"/>
        <v>89.882820512820516</v>
      </c>
    </row>
    <row r="135" spans="1:5" x14ac:dyDescent="0.25">
      <c r="A135" s="67" t="s">
        <v>42</v>
      </c>
      <c r="B135" s="14"/>
      <c r="C135" s="14"/>
      <c r="D135" s="14">
        <v>838.2</v>
      </c>
      <c r="E135" s="14"/>
    </row>
    <row r="136" spans="1:5" x14ac:dyDescent="0.25">
      <c r="A136" s="67" t="s">
        <v>50</v>
      </c>
      <c r="B136" s="14"/>
      <c r="C136" s="14"/>
      <c r="D136" s="14">
        <v>2667.23</v>
      </c>
      <c r="E136" s="14"/>
    </row>
    <row r="137" spans="1:5" x14ac:dyDescent="0.25">
      <c r="A137" s="67" t="s">
        <v>352</v>
      </c>
      <c r="B137" s="14">
        <v>470</v>
      </c>
      <c r="C137" s="14">
        <v>470</v>
      </c>
      <c r="D137" s="14">
        <f>D138</f>
        <v>341.49</v>
      </c>
      <c r="E137" s="14">
        <f t="shared" si="16"/>
        <v>72.657446808510642</v>
      </c>
    </row>
    <row r="138" spans="1:5" x14ac:dyDescent="0.25">
      <c r="A138" s="67" t="s">
        <v>56</v>
      </c>
      <c r="B138" s="14"/>
      <c r="C138" s="14"/>
      <c r="D138" s="14">
        <v>341.49</v>
      </c>
      <c r="E138" s="14"/>
    </row>
    <row r="139" spans="1:5" s="93" customFormat="1" x14ac:dyDescent="0.25">
      <c r="A139" s="169" t="s">
        <v>355</v>
      </c>
      <c r="B139" s="159">
        <f>B140+B147</f>
        <v>36300</v>
      </c>
      <c r="C139" s="159">
        <f t="shared" ref="C139:D139" si="18">C140+C147</f>
        <v>36300</v>
      </c>
      <c r="D139" s="159">
        <f t="shared" si="18"/>
        <v>33004.71</v>
      </c>
      <c r="E139" s="159">
        <f t="shared" si="16"/>
        <v>90.922066115702478</v>
      </c>
    </row>
    <row r="140" spans="1:5" s="142" customFormat="1" x14ac:dyDescent="0.25">
      <c r="A140" s="141" t="s">
        <v>21</v>
      </c>
      <c r="B140" s="61">
        <v>24900</v>
      </c>
      <c r="C140" s="61">
        <v>24900</v>
      </c>
      <c r="D140" s="61">
        <v>21434.9</v>
      </c>
      <c r="E140" s="61">
        <f t="shared" si="16"/>
        <v>86.083935742971889</v>
      </c>
    </row>
    <row r="141" spans="1:5" x14ac:dyDescent="0.25">
      <c r="A141" s="67" t="s">
        <v>315</v>
      </c>
      <c r="B141" s="14">
        <v>20400</v>
      </c>
      <c r="C141" s="14">
        <v>20400</v>
      </c>
      <c r="D141" s="14">
        <v>17615.84</v>
      </c>
      <c r="E141" s="14">
        <f t="shared" si="16"/>
        <v>86.352156862745105</v>
      </c>
    </row>
    <row r="142" spans="1:5" s="142" customFormat="1" x14ac:dyDescent="0.25">
      <c r="A142" s="168" t="s">
        <v>354</v>
      </c>
      <c r="B142" s="150"/>
      <c r="C142" s="150"/>
      <c r="D142" s="149">
        <v>17615.84</v>
      </c>
      <c r="E142" s="14"/>
    </row>
    <row r="143" spans="1:5" x14ac:dyDescent="0.25">
      <c r="A143" s="67" t="s">
        <v>316</v>
      </c>
      <c r="B143" s="14">
        <v>1000</v>
      </c>
      <c r="C143" s="14">
        <v>1000</v>
      </c>
      <c r="D143" s="14">
        <v>912.45</v>
      </c>
      <c r="E143" s="14">
        <f t="shared" si="16"/>
        <v>91.245000000000005</v>
      </c>
    </row>
    <row r="144" spans="1:5" x14ac:dyDescent="0.25">
      <c r="A144" s="67" t="s">
        <v>25</v>
      </c>
      <c r="B144" s="14"/>
      <c r="C144" s="14"/>
      <c r="D144" s="14">
        <v>912.45</v>
      </c>
      <c r="E144" s="14"/>
    </row>
    <row r="145" spans="1:5" x14ac:dyDescent="0.25">
      <c r="A145" s="67" t="s">
        <v>317</v>
      </c>
      <c r="B145" s="14">
        <v>3500</v>
      </c>
      <c r="C145" s="14">
        <v>3500</v>
      </c>
      <c r="D145" s="14">
        <v>2906.61</v>
      </c>
      <c r="E145" s="14">
        <f t="shared" si="16"/>
        <v>83.046000000000006</v>
      </c>
    </row>
    <row r="146" spans="1:5" x14ac:dyDescent="0.25">
      <c r="A146" s="67" t="s">
        <v>27</v>
      </c>
      <c r="B146" s="14"/>
      <c r="C146" s="14"/>
      <c r="D146" s="14">
        <v>2906.61</v>
      </c>
      <c r="E146" s="14"/>
    </row>
    <row r="147" spans="1:5" s="142" customFormat="1" x14ac:dyDescent="0.25">
      <c r="A147" s="141" t="s">
        <v>28</v>
      </c>
      <c r="B147" s="61">
        <v>11400</v>
      </c>
      <c r="C147" s="61">
        <v>11400</v>
      </c>
      <c r="D147" s="61">
        <v>11569.81</v>
      </c>
      <c r="E147" s="61">
        <f t="shared" si="16"/>
        <v>101.48956140350877</v>
      </c>
    </row>
    <row r="148" spans="1:5" x14ac:dyDescent="0.25">
      <c r="A148" s="67" t="s">
        <v>353</v>
      </c>
      <c r="B148" s="14">
        <v>3000</v>
      </c>
      <c r="C148" s="14">
        <v>3000</v>
      </c>
      <c r="D148" s="14">
        <v>2864.87</v>
      </c>
      <c r="E148" s="14">
        <f t="shared" si="16"/>
        <v>95.495666666666665</v>
      </c>
    </row>
    <row r="149" spans="1:5" x14ac:dyDescent="0.25">
      <c r="A149" s="67" t="s">
        <v>30</v>
      </c>
      <c r="B149" s="14"/>
      <c r="C149" s="14"/>
      <c r="D149" s="14">
        <v>270</v>
      </c>
      <c r="E149" s="14"/>
    </row>
    <row r="150" spans="1:5" x14ac:dyDescent="0.25">
      <c r="A150" s="67" t="s">
        <v>31</v>
      </c>
      <c r="B150" s="111"/>
      <c r="C150" s="111"/>
      <c r="D150" s="111">
        <v>2594.87</v>
      </c>
      <c r="E150" s="14"/>
    </row>
    <row r="151" spans="1:5" x14ac:dyDescent="0.25">
      <c r="A151" s="67" t="s">
        <v>318</v>
      </c>
      <c r="B151" s="14">
        <v>500</v>
      </c>
      <c r="C151" s="14">
        <v>500</v>
      </c>
      <c r="D151" s="14">
        <v>0</v>
      </c>
      <c r="E151" s="14">
        <f t="shared" si="16"/>
        <v>0</v>
      </c>
    </row>
    <row r="152" spans="1:5" x14ac:dyDescent="0.25">
      <c r="A152" s="67" t="s">
        <v>319</v>
      </c>
      <c r="B152" s="14">
        <v>7000</v>
      </c>
      <c r="C152" s="14">
        <v>7000</v>
      </c>
      <c r="D152" s="14">
        <v>8011.63</v>
      </c>
      <c r="E152" s="14">
        <f t="shared" si="16"/>
        <v>114.45185714285715</v>
      </c>
    </row>
    <row r="153" spans="1:5" x14ac:dyDescent="0.25">
      <c r="A153" s="67" t="s">
        <v>42</v>
      </c>
      <c r="B153" s="14"/>
      <c r="C153" s="14"/>
      <c r="D153" s="14">
        <v>2221.36</v>
      </c>
      <c r="E153" s="14"/>
    </row>
    <row r="154" spans="1:5" x14ac:dyDescent="0.25">
      <c r="A154" s="67" t="s">
        <v>48</v>
      </c>
      <c r="B154" s="14"/>
      <c r="C154" s="14"/>
      <c r="D154" s="14">
        <v>375</v>
      </c>
      <c r="E154" s="14"/>
    </row>
    <row r="155" spans="1:5" x14ac:dyDescent="0.25">
      <c r="A155" s="67" t="s">
        <v>50</v>
      </c>
      <c r="B155" s="14"/>
      <c r="C155" s="14"/>
      <c r="D155" s="14">
        <v>5415.27</v>
      </c>
      <c r="E155" s="14"/>
    </row>
    <row r="156" spans="1:5" x14ac:dyDescent="0.25">
      <c r="A156" s="67" t="s">
        <v>320</v>
      </c>
      <c r="B156" s="14">
        <v>900</v>
      </c>
      <c r="C156" s="14">
        <v>900</v>
      </c>
      <c r="D156" s="14">
        <v>693.31</v>
      </c>
      <c r="E156" s="14">
        <f t="shared" si="16"/>
        <v>77.034444444444432</v>
      </c>
    </row>
    <row r="157" spans="1:5" x14ac:dyDescent="0.25">
      <c r="A157" s="67" t="s">
        <v>56</v>
      </c>
      <c r="B157" s="14"/>
      <c r="C157" s="14"/>
      <c r="D157" s="14">
        <v>693.31</v>
      </c>
      <c r="E157" s="14"/>
    </row>
    <row r="158" spans="1:5" s="93" customFormat="1" x14ac:dyDescent="0.25">
      <c r="A158" s="137" t="s">
        <v>321</v>
      </c>
      <c r="B158" s="146">
        <f>B159+B172</f>
        <v>12910</v>
      </c>
      <c r="C158" s="146">
        <f t="shared" ref="C158:D158" si="19">C159+C172</f>
        <v>12910</v>
      </c>
      <c r="D158" s="146">
        <f t="shared" si="19"/>
        <v>8994.07</v>
      </c>
      <c r="E158" s="146">
        <f>D158/C158*100</f>
        <v>69.667467079783108</v>
      </c>
    </row>
    <row r="159" spans="1:5" s="93" customFormat="1" x14ac:dyDescent="0.25">
      <c r="A159" s="169" t="s">
        <v>147</v>
      </c>
      <c r="B159" s="159">
        <f>B160+B167</f>
        <v>3900</v>
      </c>
      <c r="C159" s="159">
        <f t="shared" ref="C159:D159" si="20">C160+C167</f>
        <v>3900</v>
      </c>
      <c r="D159" s="159">
        <f t="shared" si="20"/>
        <v>1719.7</v>
      </c>
      <c r="E159" s="159">
        <f>D159/C159*100</f>
        <v>44.0948717948718</v>
      </c>
    </row>
    <row r="160" spans="1:5" s="142" customFormat="1" x14ac:dyDescent="0.25">
      <c r="A160" s="141" t="s">
        <v>21</v>
      </c>
      <c r="B160" s="61">
        <v>2130</v>
      </c>
      <c r="C160" s="61">
        <v>2130</v>
      </c>
      <c r="D160" s="61">
        <v>1624.47</v>
      </c>
      <c r="E160" s="61">
        <v>76.27</v>
      </c>
    </row>
    <row r="161" spans="1:5" x14ac:dyDescent="0.25">
      <c r="A161" s="67" t="s">
        <v>322</v>
      </c>
      <c r="B161" s="14">
        <v>1750</v>
      </c>
      <c r="C161" s="14">
        <v>1750</v>
      </c>
      <c r="D161" s="14">
        <v>1348.74</v>
      </c>
      <c r="E161" s="14">
        <v>77.069999999999993</v>
      </c>
    </row>
    <row r="162" spans="1:5" x14ac:dyDescent="0.25">
      <c r="A162" s="67" t="s">
        <v>23</v>
      </c>
      <c r="B162" s="14"/>
      <c r="C162" s="14"/>
      <c r="D162" s="14">
        <v>1348.74</v>
      </c>
      <c r="E162" s="14"/>
    </row>
    <row r="163" spans="1:5" x14ac:dyDescent="0.25">
      <c r="A163" s="67" t="s">
        <v>323</v>
      </c>
      <c r="B163" s="14">
        <v>75</v>
      </c>
      <c r="C163" s="14">
        <v>75</v>
      </c>
      <c r="D163" s="14">
        <v>53.23</v>
      </c>
      <c r="E163" s="14">
        <v>70.97</v>
      </c>
    </row>
    <row r="164" spans="1:5" x14ac:dyDescent="0.25">
      <c r="A164" s="67" t="s">
        <v>25</v>
      </c>
      <c r="B164" s="14"/>
      <c r="C164" s="14"/>
      <c r="D164" s="14">
        <v>53.23</v>
      </c>
      <c r="E164" s="14"/>
    </row>
    <row r="165" spans="1:5" x14ac:dyDescent="0.25">
      <c r="A165" s="67" t="s">
        <v>324</v>
      </c>
      <c r="B165" s="14">
        <v>305</v>
      </c>
      <c r="C165" s="14">
        <v>305</v>
      </c>
      <c r="D165" s="14">
        <v>222.5</v>
      </c>
      <c r="E165" s="14">
        <v>72.95</v>
      </c>
    </row>
    <row r="166" spans="1:5" x14ac:dyDescent="0.25">
      <c r="A166" s="67" t="s">
        <v>27</v>
      </c>
      <c r="B166" s="14"/>
      <c r="C166" s="14"/>
      <c r="D166" s="14">
        <v>222.5</v>
      </c>
      <c r="E166" s="14"/>
    </row>
    <row r="167" spans="1:5" s="142" customFormat="1" x14ac:dyDescent="0.25">
      <c r="A167" s="141" t="s">
        <v>28</v>
      </c>
      <c r="B167" s="61">
        <v>1770</v>
      </c>
      <c r="C167" s="61">
        <v>1770</v>
      </c>
      <c r="D167" s="61">
        <v>95.23</v>
      </c>
      <c r="E167" s="61">
        <v>5.38</v>
      </c>
    </row>
    <row r="168" spans="1:5" x14ac:dyDescent="0.25">
      <c r="A168" s="67" t="s">
        <v>325</v>
      </c>
      <c r="B168" s="14">
        <v>170</v>
      </c>
      <c r="C168" s="14">
        <v>170</v>
      </c>
      <c r="D168" s="14">
        <v>95.23</v>
      </c>
      <c r="E168" s="14">
        <v>56.02</v>
      </c>
    </row>
    <row r="169" spans="1:5" x14ac:dyDescent="0.25">
      <c r="A169" s="67" t="s">
        <v>31</v>
      </c>
      <c r="B169" s="14"/>
      <c r="C169" s="14"/>
      <c r="D169" s="14">
        <v>95.23</v>
      </c>
      <c r="E169" s="14"/>
    </row>
    <row r="170" spans="1:5" x14ac:dyDescent="0.25">
      <c r="A170" s="67" t="s">
        <v>356</v>
      </c>
      <c r="B170" s="14">
        <v>600</v>
      </c>
      <c r="C170" s="14">
        <v>600</v>
      </c>
      <c r="D170" s="14"/>
      <c r="E170" s="14"/>
    </row>
    <row r="171" spans="1:5" x14ac:dyDescent="0.25">
      <c r="A171" s="67" t="s">
        <v>357</v>
      </c>
      <c r="B171" s="14">
        <v>1000</v>
      </c>
      <c r="C171" s="14">
        <v>1000</v>
      </c>
      <c r="D171" s="14"/>
      <c r="E171" s="14"/>
    </row>
    <row r="172" spans="1:5" s="93" customFormat="1" x14ac:dyDescent="0.25">
      <c r="A172" s="169" t="s">
        <v>355</v>
      </c>
      <c r="B172" s="159">
        <v>9010</v>
      </c>
      <c r="C172" s="159">
        <v>9010</v>
      </c>
      <c r="D172" s="159">
        <v>7274.37</v>
      </c>
      <c r="E172" s="159">
        <v>80.739999999999995</v>
      </c>
    </row>
    <row r="173" spans="1:5" s="142" customFormat="1" x14ac:dyDescent="0.25">
      <c r="A173" s="141" t="s">
        <v>21</v>
      </c>
      <c r="B173" s="61">
        <v>8355</v>
      </c>
      <c r="C173" s="61">
        <v>8355</v>
      </c>
      <c r="D173" s="61">
        <v>6889.41</v>
      </c>
      <c r="E173" s="61">
        <v>82.46</v>
      </c>
    </row>
    <row r="174" spans="1:5" x14ac:dyDescent="0.25">
      <c r="A174" s="67" t="s">
        <v>326</v>
      </c>
      <c r="B174" s="14">
        <v>6750</v>
      </c>
      <c r="C174" s="14">
        <v>6750</v>
      </c>
      <c r="D174" s="14">
        <v>5729.26</v>
      </c>
      <c r="E174" s="14">
        <v>84.88</v>
      </c>
    </row>
    <row r="175" spans="1:5" x14ac:dyDescent="0.25">
      <c r="A175" s="67" t="s">
        <v>23</v>
      </c>
      <c r="B175" s="14"/>
      <c r="C175" s="14"/>
      <c r="D175" s="14">
        <v>5729.26</v>
      </c>
      <c r="E175" s="14"/>
    </row>
    <row r="176" spans="1:5" s="93" customFormat="1" x14ac:dyDescent="0.25">
      <c r="A176" s="140" t="s">
        <v>358</v>
      </c>
      <c r="B176" s="149">
        <v>350</v>
      </c>
      <c r="C176" s="149">
        <v>350</v>
      </c>
      <c r="D176" s="149">
        <v>214.81</v>
      </c>
      <c r="E176" s="159">
        <v>61.37</v>
      </c>
    </row>
    <row r="177" spans="1:5" x14ac:dyDescent="0.25">
      <c r="A177" s="67" t="s">
        <v>25</v>
      </c>
      <c r="B177" s="14"/>
      <c r="C177" s="14"/>
      <c r="D177" s="14">
        <v>214.81</v>
      </c>
      <c r="E177" s="14"/>
    </row>
    <row r="178" spans="1:5" x14ac:dyDescent="0.25">
      <c r="A178" s="67" t="s">
        <v>327</v>
      </c>
      <c r="B178" s="14">
        <v>1255</v>
      </c>
      <c r="C178" s="14">
        <v>1255</v>
      </c>
      <c r="D178" s="14">
        <v>945.34</v>
      </c>
      <c r="E178" s="14">
        <v>75.33</v>
      </c>
    </row>
    <row r="179" spans="1:5" x14ac:dyDescent="0.25">
      <c r="A179" s="67" t="s">
        <v>27</v>
      </c>
      <c r="B179" s="14"/>
      <c r="C179" s="14"/>
      <c r="D179" s="14">
        <v>945.34</v>
      </c>
      <c r="E179" s="14"/>
    </row>
    <row r="180" spans="1:5" s="142" customFormat="1" x14ac:dyDescent="0.25">
      <c r="A180" s="141" t="s">
        <v>28</v>
      </c>
      <c r="B180" s="61">
        <v>655</v>
      </c>
      <c r="C180" s="61">
        <v>655</v>
      </c>
      <c r="D180" s="61">
        <v>384.96</v>
      </c>
      <c r="E180" s="61">
        <v>58.77</v>
      </c>
    </row>
    <row r="181" spans="1:5" x14ac:dyDescent="0.25">
      <c r="A181" s="67" t="s">
        <v>328</v>
      </c>
      <c r="B181" s="14">
        <v>655</v>
      </c>
      <c r="C181" s="14">
        <v>655</v>
      </c>
      <c r="D181" s="14">
        <v>384.96</v>
      </c>
      <c r="E181" s="14">
        <v>58.77</v>
      </c>
    </row>
    <row r="182" spans="1:5" x14ac:dyDescent="0.25">
      <c r="A182" s="67" t="s">
        <v>31</v>
      </c>
      <c r="B182" s="14"/>
      <c r="C182" s="14"/>
      <c r="D182" s="14">
        <v>384.96</v>
      </c>
      <c r="E182" s="14"/>
    </row>
    <row r="183" spans="1:5" ht="15.75" x14ac:dyDescent="0.25">
      <c r="A183" s="182"/>
      <c r="B183" s="182"/>
      <c r="C183" s="182"/>
      <c r="D183" s="182"/>
      <c r="E183" s="182"/>
    </row>
    <row r="184" spans="1:5" x14ac:dyDescent="0.25">
      <c r="A184" s="30"/>
      <c r="B184" s="30"/>
      <c r="C184" s="30"/>
      <c r="D184" s="30"/>
      <c r="E184" s="31"/>
    </row>
    <row r="185" spans="1:5" ht="15.75" x14ac:dyDescent="0.25">
      <c r="A185" s="187"/>
      <c r="B185" s="187"/>
      <c r="C185" s="187"/>
      <c r="D185" s="187"/>
      <c r="E185" s="187"/>
    </row>
    <row r="186" spans="1:5" x14ac:dyDescent="0.25">
      <c r="A186" s="30"/>
      <c r="B186" s="30"/>
      <c r="C186" s="30"/>
      <c r="D186" s="30"/>
      <c r="E186" s="31"/>
    </row>
    <row r="187" spans="1:5" ht="15.75" x14ac:dyDescent="0.25">
      <c r="A187" s="182" t="s">
        <v>192</v>
      </c>
      <c r="B187" s="189"/>
      <c r="C187" s="189"/>
      <c r="D187" s="189"/>
      <c r="E187" s="189"/>
    </row>
    <row r="188" spans="1:5" x14ac:dyDescent="0.25">
      <c r="A188" s="30"/>
      <c r="B188" s="30"/>
      <c r="C188" s="30"/>
      <c r="D188" s="30"/>
      <c r="E188" s="31"/>
    </row>
    <row r="189" spans="1:5" ht="15.75" x14ac:dyDescent="0.25">
      <c r="A189" s="187" t="s">
        <v>364</v>
      </c>
      <c r="B189" s="187"/>
      <c r="C189" s="187"/>
      <c r="D189" s="187"/>
      <c r="E189" s="187"/>
    </row>
    <row r="190" spans="1:5" x14ac:dyDescent="0.25">
      <c r="A190" s="30"/>
      <c r="B190" s="30"/>
      <c r="C190" s="30"/>
      <c r="D190" s="30"/>
      <c r="E190" s="31"/>
    </row>
    <row r="191" spans="1:5" ht="15.75" x14ac:dyDescent="0.25">
      <c r="A191" s="187"/>
      <c r="B191" s="187"/>
      <c r="C191" s="187"/>
      <c r="D191" s="187"/>
      <c r="E191" s="187"/>
    </row>
    <row r="192" spans="1:5" x14ac:dyDescent="0.25">
      <c r="A192" s="30"/>
      <c r="B192" s="30"/>
      <c r="C192" s="30"/>
      <c r="D192" s="161" t="s">
        <v>333</v>
      </c>
      <c r="E192" s="31"/>
    </row>
    <row r="193" spans="1:5" x14ac:dyDescent="0.25">
      <c r="A193" s="30"/>
      <c r="B193" s="30"/>
      <c r="C193" s="30"/>
      <c r="D193" s="30" t="s">
        <v>359</v>
      </c>
      <c r="E193" s="31"/>
    </row>
    <row r="194" spans="1:5" ht="15.75" x14ac:dyDescent="0.25">
      <c r="A194" s="190" t="s">
        <v>360</v>
      </c>
      <c r="B194" s="190"/>
      <c r="C194" s="190"/>
      <c r="D194" s="190"/>
      <c r="E194" s="190"/>
    </row>
    <row r="195" spans="1:5" ht="15.75" x14ac:dyDescent="0.25">
      <c r="A195" s="190" t="s">
        <v>361</v>
      </c>
      <c r="B195" s="190"/>
      <c r="C195" s="190"/>
      <c r="D195" s="190"/>
      <c r="E195" s="190"/>
    </row>
    <row r="196" spans="1:5" ht="15.75" x14ac:dyDescent="0.25">
      <c r="A196" s="188" t="s">
        <v>363</v>
      </c>
      <c r="B196" s="188"/>
      <c r="C196" s="188"/>
      <c r="D196" s="188"/>
      <c r="E196" s="188"/>
    </row>
    <row r="197" spans="1:5" x14ac:dyDescent="0.25">
      <c r="A197" s="30"/>
      <c r="B197" s="30"/>
      <c r="C197" s="30"/>
      <c r="D197" s="30"/>
      <c r="E197" s="31"/>
    </row>
    <row r="198" spans="1:5" x14ac:dyDescent="0.25">
      <c r="A198" s="90"/>
      <c r="B198" s="30"/>
      <c r="C198" s="30"/>
      <c r="D198" s="30"/>
      <c r="E198" s="31"/>
    </row>
    <row r="199" spans="1:5" x14ac:dyDescent="0.25">
      <c r="A199" s="90"/>
      <c r="B199" s="30"/>
      <c r="C199" s="30"/>
      <c r="D199" s="30"/>
      <c r="E199" s="31"/>
    </row>
    <row r="200" spans="1:5" x14ac:dyDescent="0.25">
      <c r="A200" s="90"/>
      <c r="B200" s="30"/>
      <c r="C200" s="30"/>
      <c r="D200" s="30"/>
      <c r="E200" s="31"/>
    </row>
    <row r="201" spans="1:5" x14ac:dyDescent="0.25">
      <c r="A201" s="90"/>
      <c r="B201" s="30"/>
      <c r="C201" s="30"/>
      <c r="D201" s="30"/>
      <c r="E201" s="31"/>
    </row>
    <row r="202" spans="1:5" x14ac:dyDescent="0.25">
      <c r="A202" s="30"/>
      <c r="B202" s="30"/>
      <c r="C202" s="30"/>
      <c r="D202" s="30"/>
      <c r="E202" s="31"/>
    </row>
    <row r="203" spans="1:5" x14ac:dyDescent="0.25">
      <c r="A203" s="30"/>
      <c r="B203" s="30"/>
      <c r="C203" s="30"/>
      <c r="D203" s="30"/>
      <c r="E203" s="31"/>
    </row>
    <row r="204" spans="1:5" x14ac:dyDescent="0.25">
      <c r="A204" s="30"/>
      <c r="B204" s="30"/>
      <c r="C204" s="30"/>
      <c r="D204" s="30"/>
      <c r="E204" s="31"/>
    </row>
    <row r="205" spans="1:5" x14ac:dyDescent="0.25">
      <c r="A205" s="30"/>
      <c r="B205" s="30"/>
      <c r="C205" s="30"/>
      <c r="D205" s="30"/>
      <c r="E205" s="31"/>
    </row>
    <row r="206" spans="1:5" x14ac:dyDescent="0.25">
      <c r="A206" s="30"/>
      <c r="B206" s="30"/>
      <c r="C206" s="30"/>
      <c r="D206" s="30"/>
      <c r="E206" s="31"/>
    </row>
  </sheetData>
  <mergeCells count="12">
    <mergeCell ref="A1:E1"/>
    <mergeCell ref="A3:E3"/>
    <mergeCell ref="A5:E5"/>
    <mergeCell ref="A196:E196"/>
    <mergeCell ref="A183:E183"/>
    <mergeCell ref="A185:E185"/>
    <mergeCell ref="A187:E187"/>
    <mergeCell ref="A194:E194"/>
    <mergeCell ref="A195:E195"/>
    <mergeCell ref="A7:G7"/>
    <mergeCell ref="A189:E189"/>
    <mergeCell ref="A191:E191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 </vt:lpstr>
      <vt:lpstr>P i R -Tablica 1.</vt:lpstr>
      <vt:lpstr>P i R -Tablica 2.</vt:lpstr>
      <vt:lpstr>R -Tablica 3.</vt:lpstr>
      <vt:lpstr>Rač fin-Tablica 4.</vt:lpstr>
      <vt:lpstr>Rač fin-Tablica 5.</vt:lpstr>
      <vt:lpstr>Posebni dio-Tablica 6.</vt:lpstr>
      <vt:lpstr>'P i R -Tablica 1.'!Ispis_naslova</vt:lpstr>
      <vt:lpstr>'P i R -Tablica 2.'!Ispis_naslova</vt:lpstr>
      <vt:lpstr>'Posebni dio-Tablica 6.'!Ispis_naslova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Alenka Car</cp:lastModifiedBy>
  <cp:lastPrinted>2025-03-27T17:21:59Z</cp:lastPrinted>
  <dcterms:created xsi:type="dcterms:W3CDTF">2018-03-15T13:07:00Z</dcterms:created>
  <dcterms:modified xsi:type="dcterms:W3CDTF">2026-02-24T09:11:44Z</dcterms:modified>
</cp:coreProperties>
</file>