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. FINANCIJE JU\PRORAČUN 2025\POLUGODIŠNJE IZVRŠENJE FP 2025\KONAČNO\"/>
    </mc:Choice>
  </mc:AlternateContent>
  <xr:revisionPtr revIDLastSave="0" documentId="13_ncr:1_{D3ECF199-D557-4EAE-BABA-CE16E6F3BD31}" xr6:coauthVersionLast="47" xr6:coauthVersionMax="47" xr10:uidLastSave="{00000000-0000-0000-0000-000000000000}"/>
  <bookViews>
    <workbookView xWindow="-120" yWindow="-120" windowWidth="29040" windowHeight="15720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1" l="1"/>
  <c r="D9" i="11"/>
  <c r="B9" i="11"/>
  <c r="C3" i="8"/>
  <c r="D3" i="8"/>
  <c r="E3" i="8"/>
  <c r="B3" i="8"/>
  <c r="C5" i="2"/>
  <c r="D5" i="2"/>
  <c r="E5" i="2"/>
  <c r="B5" i="2"/>
  <c r="C3" i="4"/>
  <c r="D3" i="4"/>
  <c r="E3" i="4"/>
  <c r="B3" i="4"/>
  <c r="C4" i="3"/>
  <c r="D4" i="3"/>
  <c r="E4" i="3"/>
  <c r="B4" i="3"/>
  <c r="C9" i="1"/>
  <c r="D9" i="1"/>
  <c r="E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7" i="12" s="1"/>
  <c r="D69" i="1"/>
  <c r="D17" i="12" s="1"/>
  <c r="E71" i="1"/>
  <c r="E73" i="1"/>
  <c r="E77" i="1"/>
  <c r="E98" i="1"/>
  <c r="E103" i="1"/>
  <c r="E105" i="1"/>
  <c r="E111" i="1"/>
  <c r="E116" i="1"/>
  <c r="E123" i="1"/>
  <c r="G123" i="1" s="1"/>
  <c r="E133" i="1"/>
  <c r="G133" i="1" s="1"/>
  <c r="E135" i="1"/>
  <c r="G135" i="1" s="1"/>
  <c r="E145" i="1"/>
  <c r="E148" i="1"/>
  <c r="E155" i="1"/>
  <c r="G155" i="1" s="1"/>
  <c r="E159" i="1"/>
  <c r="E164" i="1"/>
  <c r="G164" i="1" s="1"/>
  <c r="E167" i="1"/>
  <c r="G167" i="1" s="1"/>
  <c r="E173" i="1"/>
  <c r="E178" i="1"/>
  <c r="E182" i="1"/>
  <c r="E190" i="1"/>
  <c r="E192" i="1"/>
  <c r="E195" i="1"/>
  <c r="E197" i="1"/>
  <c r="G197" i="1" s="1"/>
  <c r="E201" i="1"/>
  <c r="E203" i="1"/>
  <c r="G203" i="1" s="1"/>
  <c r="B203" i="1"/>
  <c r="B201" i="1"/>
  <c r="B197" i="1"/>
  <c r="F197" i="1" s="1"/>
  <c r="B195" i="1"/>
  <c r="B192" i="1"/>
  <c r="B190" i="1"/>
  <c r="B182" i="1"/>
  <c r="B178" i="1"/>
  <c r="B173" i="1"/>
  <c r="B172" i="1" s="1"/>
  <c r="B167" i="1"/>
  <c r="B164" i="1"/>
  <c r="F164" i="1" s="1"/>
  <c r="B159" i="1"/>
  <c r="B158" i="1" s="1"/>
  <c r="B155" i="1"/>
  <c r="B148" i="1"/>
  <c r="B145" i="1"/>
  <c r="B135" i="1"/>
  <c r="B133" i="1"/>
  <c r="F133" i="1" s="1"/>
  <c r="B123" i="1"/>
  <c r="B116" i="1"/>
  <c r="B111" i="1"/>
  <c r="B105" i="1"/>
  <c r="B103" i="1"/>
  <c r="B98" i="1"/>
  <c r="B77" i="1"/>
  <c r="B73" i="1"/>
  <c r="B71" i="1"/>
  <c r="B70" i="1" s="1"/>
  <c r="B69" i="1" s="1"/>
  <c r="B17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2" i="12"/>
  <c r="D22" i="12"/>
  <c r="E22" i="12"/>
  <c r="C23" i="12"/>
  <c r="D23" i="12"/>
  <c r="E23" i="12"/>
  <c r="B23" i="12"/>
  <c r="B23" i="8" l="1"/>
  <c r="B17" i="2"/>
  <c r="B24" i="2" s="1"/>
  <c r="F190" i="1"/>
  <c r="G190" i="1"/>
  <c r="F195" i="1"/>
  <c r="G195" i="1"/>
  <c r="G201" i="1"/>
  <c r="F201" i="1"/>
  <c r="F203" i="1"/>
  <c r="B200" i="1"/>
  <c r="F178" i="1"/>
  <c r="G178" i="1"/>
  <c r="E172" i="1"/>
  <c r="F173" i="1"/>
  <c r="G173" i="1"/>
  <c r="F167" i="1"/>
  <c r="B154" i="1"/>
  <c r="F155" i="1"/>
  <c r="G145" i="1"/>
  <c r="F145" i="1"/>
  <c r="F135" i="1"/>
  <c r="E110" i="1"/>
  <c r="G110" i="1" s="1"/>
  <c r="G22" i="12"/>
  <c r="F23" i="12"/>
  <c r="G23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C23" i="8"/>
  <c r="E23" i="8"/>
  <c r="D13" i="8"/>
  <c r="B13" i="8"/>
  <c r="E17" i="2"/>
  <c r="C17" i="2"/>
  <c r="C24" i="2" s="1"/>
  <c r="D17" i="2"/>
  <c r="B8" i="2"/>
  <c r="B22" i="12" s="1"/>
  <c r="F22" i="12" s="1"/>
  <c r="C38" i="4"/>
  <c r="E38" i="4"/>
  <c r="D38" i="4"/>
  <c r="D46" i="3"/>
  <c r="B46" i="3"/>
  <c r="C46" i="3"/>
  <c r="E46" i="3"/>
  <c r="D23" i="3"/>
  <c r="B23" i="3"/>
  <c r="C23" i="3"/>
  <c r="E23" i="3"/>
  <c r="E54" i="1"/>
  <c r="B144" i="1"/>
  <c r="B163" i="1"/>
  <c r="B97" i="1"/>
  <c r="E163" i="1"/>
  <c r="G163" i="1" s="1"/>
  <c r="E63" i="1"/>
  <c r="B12" i="1"/>
  <c r="E177" i="1"/>
  <c r="E154" i="1"/>
  <c r="G154" i="1" s="1"/>
  <c r="E97" i="1"/>
  <c r="E46" i="1"/>
  <c r="E200" i="1"/>
  <c r="G200" i="1" s="1"/>
  <c r="E144" i="1"/>
  <c r="E12" i="1"/>
  <c r="G12" i="1" s="1"/>
  <c r="D11" i="1"/>
  <c r="D81" i="1" s="1"/>
  <c r="C11" i="1"/>
  <c r="C16" i="12" s="1"/>
  <c r="D171" i="1"/>
  <c r="C171" i="1"/>
  <c r="C19" i="12" s="1"/>
  <c r="C18" i="12"/>
  <c r="B177" i="1"/>
  <c r="B171" i="1" s="1"/>
  <c r="B19" i="12" s="1"/>
  <c r="B54" i="1"/>
  <c r="C36" i="12"/>
  <c r="E36" i="12"/>
  <c r="F200" i="1" l="1"/>
  <c r="G172" i="1"/>
  <c r="F172" i="1"/>
  <c r="F163" i="1"/>
  <c r="F154" i="1"/>
  <c r="G97" i="1"/>
  <c r="F97" i="1"/>
  <c r="F110" i="1"/>
  <c r="B96" i="1"/>
  <c r="B18" i="12" s="1"/>
  <c r="B27" i="12" s="1"/>
  <c r="G144" i="1"/>
  <c r="F144" i="1"/>
  <c r="F158" i="1"/>
  <c r="G158" i="1"/>
  <c r="G177" i="1"/>
  <c r="F177" i="1"/>
  <c r="D19" i="12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D24" i="2"/>
  <c r="C206" i="1"/>
  <c r="E171" i="1"/>
  <c r="G171" i="1" s="1"/>
  <c r="E11" i="1"/>
  <c r="B11" i="1"/>
  <c r="D16" i="12"/>
  <c r="D206" i="1"/>
  <c r="D18" i="12"/>
  <c r="D36" i="12"/>
  <c r="B36" i="12"/>
  <c r="C26" i="12"/>
  <c r="C27" i="12"/>
  <c r="C24" i="12"/>
  <c r="B24" i="12"/>
  <c r="C20" i="12"/>
  <c r="E18" i="12" l="1"/>
  <c r="F18" i="12" s="1"/>
  <c r="F96" i="1"/>
  <c r="G96" i="1"/>
  <c r="E19" i="12"/>
  <c r="F19" i="12" s="1"/>
  <c r="F171" i="1"/>
  <c r="G24" i="2"/>
  <c r="F24" i="2"/>
  <c r="G14" i="2"/>
  <c r="F14" i="2"/>
  <c r="E17" i="12"/>
  <c r="G69" i="1"/>
  <c r="F69" i="1"/>
  <c r="G11" i="1"/>
  <c r="E81" i="1"/>
  <c r="G81" i="1" s="1"/>
  <c r="B16" i="12"/>
  <c r="B26" i="12" s="1"/>
  <c r="F11" i="1"/>
  <c r="B81" i="1"/>
  <c r="E206" i="1"/>
  <c r="B206" i="1"/>
  <c r="E16" i="12"/>
  <c r="G16" i="12" s="1"/>
  <c r="D20" i="12"/>
  <c r="D27" i="12"/>
  <c r="C28" i="12"/>
  <c r="C38" i="12" s="1"/>
  <c r="D24" i="12"/>
  <c r="D26" i="12"/>
  <c r="E24" i="12"/>
  <c r="G18" i="12" l="1"/>
  <c r="F206" i="1"/>
  <c r="G19" i="12"/>
  <c r="E27" i="12"/>
  <c r="F27" i="12" s="1"/>
  <c r="G206" i="1"/>
  <c r="G17" i="12"/>
  <c r="F17" i="12"/>
  <c r="B20" i="12"/>
  <c r="F16" i="12"/>
  <c r="F81" i="1"/>
  <c r="B28" i="12"/>
  <c r="B38" i="12" s="1"/>
  <c r="E26" i="12"/>
  <c r="F26" i="12" s="1"/>
  <c r="E20" i="12"/>
  <c r="D28" i="12"/>
  <c r="D38" i="12" s="1"/>
  <c r="G27" i="12" l="1"/>
  <c r="E28" i="12"/>
  <c r="E38" i="12" s="1"/>
  <c r="G26" i="12"/>
</calcChain>
</file>

<file path=xl/sharedStrings.xml><?xml version="1.0" encoding="utf-8"?>
<sst xmlns="http://schemas.openxmlformats.org/spreadsheetml/2006/main" count="503" uniqueCount="353">
  <si>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</si>
  <si>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</si>
  <si>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</si>
  <si>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</si>
  <si>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</si>
  <si>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</si>
  <si>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</si>
  <si>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</si>
  <si>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</si>
  <si>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</si>
  <si>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</si>
  <si>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</si>
  <si>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</si>
  <si>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</si>
  <si>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</si>
  <si>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</si>
  <si>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</si>
  <si>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</si>
  <si>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</si>
  <si>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</si>
  <si>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</si>
  <si>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</si>
  <si>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</si>
  <si>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</si>
  <si>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</si>
  <si>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</si>
  <si>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</si>
  <si>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</si>
  <si>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</si>
  <si>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</si>
  <si>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</si>
  <si>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</si>
  <si>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</si>
  <si>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</si>
  <si>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</si>
  <si>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</si>
  <si>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</si>
  <si>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</si>
  <si>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</si>
  <si>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</si>
  <si>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</si>
  <si>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</si>
  <si>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</si>
  <si>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</si>
  <si>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</si>
  <si>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</si>
  <si>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</si>
  <si>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</si>
  <si>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</si>
  <si>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</si>
  <si>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</si>
  <si>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</si>
  <si>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</si>
  <si>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</si>
  <si>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</si>
  <si>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</si>
  <si>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</si>
  <si>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</si>
  <si>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</si>
  <si>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</si>
  <si>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</si>
  <si>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</si>
  <si>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</si>
  <si>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</si>
  <si>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</si>
  <si>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</si>
  <si>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</si>
  <si>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</si>
  <si>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</si>
  <si>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</si>
  <si>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</si>
  <si>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</si>
  <si>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</si>
  <si>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</si>
  <si>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</si>
  <si>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</si>
  <si>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</si>
  <si>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</si>
  <si>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</si>
  <si>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</si>
  <si>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</si>
  <si>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</si>
  <si>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</si>
  <si>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</si>
  <si>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</si>
  <si>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</si>
  <si>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</si>
  <si>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</si>
  <si>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</si>
  <si>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</si>
  <si>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</si>
  <si>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</si>
  <si>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</si>
  <si>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</si>
  <si>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</si>
  <si>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</si>
  <si>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</si>
  <si>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</si>
  <si>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</si>
  <si>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</si>
  <si>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</si>
  <si>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</si>
  <si>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</si>
  <si>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</si>
  <si>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</si>
  <si>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</si>
  <si>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</si>
  <si>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</si>
  <si>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</si>
  <si>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</si>
  <si>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</si>
  <si>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</si>
  <si>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</si>
  <si>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</si>
  <si>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</si>
  <si>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</si>
  <si>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</si>
  <si>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</si>
  <si>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</si>
  <si>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</si>
  <si>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</si>
  <si>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</si>
  <si>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</si>
  <si>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</si>
  <si>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</si>
  <si>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</si>
  <si>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</si>
  <si>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</si>
  <si>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</si>
  <si>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</si>
  <si>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</si>
  <si>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</si>
  <si>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</si>
  <si>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</si>
  <si>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</si>
  <si>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</si>
  <si>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</si>
  <si>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</si>
  <si>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</si>
  <si>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</si>
  <si>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</si>
  <si>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</si>
  <si>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</si>
  <si>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</si>
  <si>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</si>
  <si>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</si>
  <si>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</si>
  <si>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</si>
  <si>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</si>
  <si>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</si>
  <si>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</si>
  <si>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</si>
  <si>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</si>
  <si>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</si>
  <si>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</si>
  <si>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</si>
  <si>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</si>
  <si>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</si>
  <si>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</si>
  <si>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</si>
  <si>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</si>
  <si>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</si>
  <si>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</si>
  <si>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</si>
  <si>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</si>
  <si>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</si>
  <si>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</si>
  <si>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</si>
  <si>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</si>
  <si>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</si>
  <si>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</si>
  <si>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</si>
  <si>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</si>
  <si>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</si>
  <si>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</si>
  <si>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</si>
  <si>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</si>
  <si>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</si>
  <si>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</si>
  <si>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</si>
  <si>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</si>
  <si>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</si>
  <si>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</si>
  <si>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</si>
  <si>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</si>
  <si>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</si>
  <si>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</si>
  <si>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</si>
  <si>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</si>
  <si>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</si>
  <si>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</si>
  <si>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</si>
  <si>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</si>
  <si>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</si>
  <si>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</si>
  <si>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</si>
  <si>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</si>
  <si>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</si>
  <si>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</si>
  <si>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</si>
  <si>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</si>
  <si>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</si>
  <si>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</si>
  <si>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</si>
  <si>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</si>
  <si>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</si>
  <si>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</si>
  <si>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</si>
  <si>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</si>
  <si>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</si>
  <si>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</si>
  <si>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</si>
  <si>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</si>
  <si>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</si>
  <si>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</si>
  <si>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</si>
  <si>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</si>
  <si>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</si>
  <si>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</si>
  <si>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</si>
  <si>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</si>
  <si>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</si>
  <si>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</si>
  <si>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</si>
  <si>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</si>
  <si>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</si>
  <si>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</si>
  <si>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</si>
  <si>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</si>
  <si>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</si>
  <si>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</si>
  <si>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</si>
  <si>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</si>
  <si>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</si>
  <si>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</si>
  <si>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</si>
  <si>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</si>
  <si>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</si>
  <si>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</si>
  <si>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</si>
  <si>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</si>
  <si>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</si>
  <si>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</si>
  <si>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</si>
  <si>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</si>
  <si>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</si>
  <si>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</si>
  <si>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</si>
  <si>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</si>
  <si>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</si>
  <si>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</si>
  <si>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</si>
  <si>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</si>
  <si>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</si>
  <si>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</si>
  <si>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</si>
  <si>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</si>
  <si>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</si>
  <si>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Rashodi i izdaci u Posebnom dijelu Financijskog plana iskazani po organizacijskoj i programskoj klasifikaciji, izvršeni su kako slijedi:</t>
  </si>
  <si>
    <t>Polja označena žutom bojom popunjavaju se ručno!</t>
  </si>
  <si>
    <t>Ako nema vrijednosti upisuje se 0,00</t>
  </si>
  <si>
    <t>(mogu se i izbrisati retci koji nemaju vrijednosti, ali tada treba provjeriti formule)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</si>
  <si>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</si>
  <si>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</si>
  <si>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</si>
  <si>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</si>
  <si>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</si>
  <si>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</si>
  <si>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</si>
  <si>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</si>
  <si>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 xml:space="preserve">Prihodi i rashodi te primici i izdaci ostvareni su, odnosno izvršeni u Računu prihoda i rashoda i Računu financiranja, uz usporedbu prethodne godine, kako slijedi: </t>
  </si>
  <si>
    <t>Izvorni plan 
2025.</t>
  </si>
  <si>
    <t>Tekući plan 
2025.</t>
  </si>
  <si>
    <t>Ostvarenje / izvršenje 
01.01.-30.06.25</t>
  </si>
  <si>
    <t>Ostvarenje / izvršenje 
01.01.-30.06.24.</t>
  </si>
  <si>
    <t>36 Pomoći dane u inozemstvo i unutar općeg proračuna</t>
  </si>
  <si>
    <t>ZA 2025. GODINU</t>
  </si>
  <si>
    <t xml:space="preserve">Sažetak polugodišnjeg izvještaja o izvršenju Financijskog plana za 2025. izgleda kako slijedi: </t>
  </si>
  <si>
    <t>Glava: 01402 JAVNA USTANOVA ZA UPRAVLJANJE ZAŠTIĆENIM DIJELOVIMA PRIRODE</t>
  </si>
  <si>
    <t>SVEUKUPNO</t>
  </si>
  <si>
    <t>Razdjel: 014 UPRAVNI ODJEL ZA POLJOPRIVREDU I ZAŠTITU OKOLIŠA</t>
  </si>
  <si>
    <t>41136 JAVNA UST.ZA UPR.ZAŠ.DIJELOVIMA PRIRODE VARAŽDINSKE ŽUPANIJE</t>
  </si>
  <si>
    <t>Program: 1090 PROGRAM ZAŠTITE OKOLIŠA</t>
  </si>
  <si>
    <t>A109012 Stručno i administrativno osoblje</t>
  </si>
  <si>
    <t>R142001 Plaće (Bruto)</t>
  </si>
  <si>
    <t>R142002 Ostali rashodi za zaposlene</t>
  </si>
  <si>
    <t>R142003 Doprinosi na plaće</t>
  </si>
  <si>
    <t>A109014 Rashodi za provođenje programa javne ustanove</t>
  </si>
  <si>
    <t>R142004 Naknade troškova zaposlenima</t>
  </si>
  <si>
    <t>R142005 Rashodi za materijal i energiju</t>
  </si>
  <si>
    <t>R142006 Rashodi za usluge</t>
  </si>
  <si>
    <t>R142007 Ostali nespomenuti rashodi poslovanja</t>
  </si>
  <si>
    <t>R142008 Ostali financijski rashodi</t>
  </si>
  <si>
    <t>R142009 Pomoći unutar općeg proračuna</t>
  </si>
  <si>
    <t>R142010 Pomoći proračunskim korisnicima drugih proračuna</t>
  </si>
  <si>
    <t>R142011 Nematerijalna imovina</t>
  </si>
  <si>
    <t>R142012 Postrojenja i oprema</t>
  </si>
  <si>
    <t>VR142001 Rashodi za usluge</t>
  </si>
  <si>
    <t>VR142031.1 Ostali nespomenuti rashodi poslovanja</t>
  </si>
  <si>
    <t>VR142003 Pomoći unutar općeg proračuna</t>
  </si>
  <si>
    <t>VR142004 Pomoći proračunskim korisnicima drugih proračuna</t>
  </si>
  <si>
    <t>A109018 Zaštita Ivanščice</t>
  </si>
  <si>
    <t>R142013 Rashodi za usluge</t>
  </si>
  <si>
    <t>T109004 Uklanjanje invanzivnih vrsta (IAS)</t>
  </si>
  <si>
    <t>VR142037 Rashodi za materijal i energiju</t>
  </si>
  <si>
    <t>VR142038 Rashodi za usluge</t>
  </si>
  <si>
    <t>T109005 Učinkovito upravljanje područjima ekološke mreže u Varaždinskoj županiji</t>
  </si>
  <si>
    <t>VR142045 Rashodi za usluge</t>
  </si>
  <si>
    <t>Program: 1140 PROGRAMI EUROPSKIH POSLOVA</t>
  </si>
  <si>
    <t>K114022 Arboretum Opeka - održiva zelena destinacija</t>
  </si>
  <si>
    <t>R142031 Rashodi za usluge (predfinanciranje IF1151)</t>
  </si>
  <si>
    <t>R142031.1 Rashodi za usluge</t>
  </si>
  <si>
    <t>R142032 Prijevozna sredstva (predfinanciranje IF1151)</t>
  </si>
  <si>
    <t>R142032.1 Prijevozna sredstva</t>
  </si>
  <si>
    <t>T114058 LIFE RESTORE for MDD</t>
  </si>
  <si>
    <t>R142018 Plaće (Bruto) (predfinanciranje IF1151)</t>
  </si>
  <si>
    <t>R142018.1 Plaće (Bruto) (IF11)</t>
  </si>
  <si>
    <t>R142019 Ostali rashodi za zaposlene (predfinanciranje IF1151)</t>
  </si>
  <si>
    <t>R142019.1 Ostali rashodi za zaposlene (IF11)</t>
  </si>
  <si>
    <t>R142020 Doprinosi na plaće (predfinanciranje IF1151)</t>
  </si>
  <si>
    <t>R142020.1 Doprinosi na plaće (IF11)</t>
  </si>
  <si>
    <t>R142021 Naknade troškova zaposlenima (predfinanciranje IF1151)</t>
  </si>
  <si>
    <t>R142021.1 Naknade troškova zaposlenima (IF11)</t>
  </si>
  <si>
    <t>R142034 Rashodi za usluge</t>
  </si>
  <si>
    <t>R142035 Ostali nespomenuti rashodi poslovanja</t>
  </si>
  <si>
    <t>VR142052 Plaće (Bruto)</t>
  </si>
  <si>
    <t>VR142053 Ostali rashodi za zaposlene</t>
  </si>
  <si>
    <t>VR142054 Doprinosi na plaće</t>
  </si>
  <si>
    <t>VR142041 Naknade troškova zaposlenima</t>
  </si>
  <si>
    <t>VR142042 Rashodi za materijal i energiju</t>
  </si>
  <si>
    <t>VR142043 Rashodi za usluge</t>
  </si>
  <si>
    <t>VR142044 Usluga reprezentacije</t>
  </si>
  <si>
    <t>T114064 InterACT Green</t>
  </si>
  <si>
    <t>R142023.1 Plaće (Bruto)</t>
  </si>
  <si>
    <t>R142024.1 Ostali rashodi za zaposlene</t>
  </si>
  <si>
    <t>R142025.1 Doprinosi na plaće</t>
  </si>
  <si>
    <t>R142026.1 Naknade troškova zaposlenima</t>
  </si>
  <si>
    <t>R142027.1 Rashodi za materijal i energiju</t>
  </si>
  <si>
    <t>R142028.1 Rashodi za usluge</t>
  </si>
  <si>
    <t>VR142046 Plaće (Bruto)</t>
  </si>
  <si>
    <t>VR142047 Ostali rashodi za zaposlene</t>
  </si>
  <si>
    <t>VR142048 Doprinosi na plaće</t>
  </si>
  <si>
    <t>VR142049 Naknade troškova zaposlenima</t>
  </si>
  <si>
    <t xml:space="preserve">                                                                                                                                                           Članak 4.</t>
  </si>
  <si>
    <t>Polugodišnji izvještaj o izvršenju Financijskog plana Javne ustanove za upravljanje zaštićenim dijelovima prirode Varaždinske županije za 2025. godinu objavit će se na mrežnim stranicama Javne ustanove za upravljanje zaštićenim dijelovima prirode Varaždinske županije.</t>
  </si>
  <si>
    <t>PREDSJEDNIK UPRAVNOG VIJEĆA</t>
  </si>
  <si>
    <t>Zdenko Đuras, dipl. oec.</t>
  </si>
  <si>
    <t>JAVNE USTANOVE ZA UPRAVLAJNJE ZAŠTIĆENIM DIJELOVIMA PRIRODE VARAŽDINSKE ŽUPANIJE</t>
  </si>
  <si>
    <t xml:space="preserve">              KLASA: 400-02/24-01/1</t>
  </si>
  <si>
    <t xml:space="preserve">              URBROJ: 2186-1-15-25-9</t>
  </si>
  <si>
    <r>
      <t>Temeljem odredbi članka 86. stavak.1 Zakona o proračunu (Narodne novine br. 144/21), članka 52. Pravilnika o polugodišnjem i godišnjem izvještaju o izvršenju proračuna i financijskog plana (Narodne novine br. 85/23), članka 29. Odluke o izvršavanju Proračuna Varaždinske županije za 2025. godinu (Službeni vjesnik Varaždinske županije br. 104/24 i 29/25) i članka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19</t>
    </r>
    <r>
      <rPr>
        <sz val="12"/>
        <color theme="1"/>
        <rFont val="Times New Roman"/>
        <family val="1"/>
        <charset val="238"/>
      </rPr>
      <t>. Statuta Javne ustanove za upravljanje zaštićenim dijelovima prirode Varaždinske županije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(Službeni vjesnik Varaždinske županije br. 16/18 i 8/21), Upravno vijeće Javne ustanove za upravljanje zaštićenim dijelovima prirode Varaždinske županije</t>
    </r>
    <r>
      <rPr>
        <sz val="12"/>
        <color theme="1"/>
        <rFont val="Times New Roman"/>
        <family val="1"/>
        <charset val="238"/>
      </rPr>
      <t xml:space="preserve"> na 44. sjednici održanoj 21. srpnja 2025.godine, donosi:</t>
    </r>
  </si>
  <si>
    <t xml:space="preserve">              Varaždin, 21. srpnja 2025.</t>
  </si>
  <si>
    <t>POLUGODIŠNJI IZVJEŠTAJ O IZVRŠENJU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</si>
</sst>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FF0000"/>
      <name val="Times New Roman"/>
      <family val="1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63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34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5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7" fillId="35" borderId="0" xfId="0" applyFont="1" applyFill="1" applyAlignment="1">
      <alignment horizontal="left" vertical="center" wrapText="1" indent="1"/>
    </xf>
    <xf numFmtId="4" fontId="37" fillId="35" borderId="0" xfId="0" applyNumberFormat="1" applyFont="1" applyFill="1" applyAlignment="1">
      <alignment horizontal="right" vertical="center" wrapText="1"/>
    </xf>
    <xf numFmtId="4" fontId="38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34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7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6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8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0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4" fontId="37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0" fontId="31" fillId="39" borderId="0" xfId="0" applyFont="1" applyFill="1"/>
    <xf numFmtId="0" fontId="19" fillId="39" borderId="0" xfId="0" applyFont="1" applyFill="1" applyAlignment="1">
      <alignment horizontal="left" indent="1"/>
    </xf>
    <xf numFmtId="0" fontId="42" fillId="0" borderId="0" xfId="0" applyFont="1"/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41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4" fillId="35" borderId="0" xfId="0" applyFont="1" applyFill="1"/>
    <xf numFmtId="0" fontId="45" fillId="35" borderId="0" xfId="0" applyFont="1" applyFill="1" applyAlignment="1">
      <alignment horizontal="center"/>
    </xf>
    <xf numFmtId="164" fontId="45" fillId="35" borderId="0" xfId="0" applyNumberFormat="1" applyFont="1" applyFill="1" applyAlignment="1">
      <alignment horizontal="center"/>
    </xf>
    <xf numFmtId="0" fontId="45" fillId="0" borderId="0" xfId="0" applyFont="1"/>
    <xf numFmtId="0" fontId="43" fillId="35" borderId="0" xfId="0" applyFont="1" applyFill="1" applyAlignment="1">
      <alignment wrapText="1"/>
    </xf>
    <xf numFmtId="0" fontId="41" fillId="0" borderId="0" xfId="0" applyFont="1" applyAlignment="1">
      <alignment horizontal="right" indent="1"/>
    </xf>
    <xf numFmtId="4" fontId="46" fillId="40" borderId="14" xfId="0" applyNumberFormat="1" applyFont="1" applyFill="1" applyBorder="1" applyAlignment="1">
      <alignment horizontal="left" wrapText="1" indent="1"/>
    </xf>
    <xf numFmtId="4" fontId="47" fillId="41" borderId="14" xfId="0" applyNumberFormat="1" applyFont="1" applyFill="1" applyBorder="1" applyAlignment="1">
      <alignment horizontal="left" wrapText="1" indent="1"/>
    </xf>
    <xf numFmtId="4" fontId="47" fillId="34" borderId="14" xfId="0" applyNumberFormat="1" applyFont="1" applyFill="1" applyBorder="1" applyAlignment="1">
      <alignment horizontal="left" wrapText="1" indent="1"/>
    </xf>
    <xf numFmtId="4" fontId="48" fillId="34" borderId="14" xfId="0" applyNumberFormat="1" applyFont="1" applyFill="1" applyBorder="1" applyAlignment="1">
      <alignment horizontal="left" wrapText="1" indent="1"/>
    </xf>
    <xf numFmtId="4" fontId="47" fillId="33" borderId="14" xfId="0" applyNumberFormat="1" applyFont="1" applyFill="1" applyBorder="1" applyAlignment="1">
      <alignment horizontal="left" wrapText="1" indent="1"/>
    </xf>
    <xf numFmtId="4" fontId="46" fillId="40" borderId="14" xfId="0" applyNumberFormat="1" applyFont="1" applyFill="1" applyBorder="1" applyAlignment="1">
      <alignment horizontal="right" wrapText="1" indent="1"/>
    </xf>
    <xf numFmtId="4" fontId="47" fillId="41" borderId="14" xfId="0" applyNumberFormat="1" applyFont="1" applyFill="1" applyBorder="1" applyAlignment="1">
      <alignment horizontal="right" wrapText="1" indent="1"/>
    </xf>
    <xf numFmtId="4" fontId="49" fillId="40" borderId="14" xfId="0" applyNumberFormat="1" applyFont="1" applyFill="1" applyBorder="1" applyAlignment="1">
      <alignment wrapText="1"/>
    </xf>
    <xf numFmtId="4" fontId="49" fillId="41" borderId="14" xfId="0" applyNumberFormat="1" applyFont="1" applyFill="1" applyBorder="1" applyAlignment="1">
      <alignment wrapText="1"/>
    </xf>
    <xf numFmtId="4" fontId="49" fillId="34" borderId="14" xfId="0" applyNumberFormat="1" applyFont="1" applyFill="1" applyBorder="1" applyAlignment="1">
      <alignment wrapText="1"/>
    </xf>
    <xf numFmtId="4" fontId="49" fillId="33" borderId="14" xfId="0" applyNumberFormat="1" applyFont="1" applyFill="1" applyBorder="1" applyAlignment="1">
      <alignment wrapText="1"/>
    </xf>
    <xf numFmtId="4" fontId="48" fillId="34" borderId="14" xfId="0" applyNumberFormat="1" applyFont="1" applyFill="1" applyBorder="1" applyAlignment="1">
      <alignment horizontal="left" wrapText="1" indent="3"/>
    </xf>
    <xf numFmtId="4" fontId="49" fillId="34" borderId="14" xfId="0" applyNumberFormat="1" applyFont="1" applyFill="1" applyBorder="1" applyAlignment="1">
      <alignment horizontal="left" wrapText="1" indent="3"/>
    </xf>
    <xf numFmtId="4" fontId="50" fillId="34" borderId="14" xfId="0" applyNumberFormat="1" applyFont="1" applyFill="1" applyBorder="1" applyAlignment="1">
      <alignment horizontal="left" wrapText="1" indent="4"/>
    </xf>
    <xf numFmtId="4" fontId="49" fillId="34" borderId="14" xfId="0" applyNumberFormat="1" applyFont="1" applyFill="1" applyBorder="1" applyAlignment="1">
      <alignment horizontal="left" wrapText="1" indent="5"/>
    </xf>
    <xf numFmtId="4" fontId="50" fillId="33" borderId="14" xfId="0" applyNumberFormat="1" applyFont="1" applyFill="1" applyBorder="1" applyAlignment="1">
      <alignment horizontal="left" wrapText="1" indent="1"/>
    </xf>
    <xf numFmtId="4" fontId="50" fillId="34" borderId="14" xfId="0" applyNumberFormat="1" applyFont="1" applyFill="1" applyBorder="1" applyAlignment="1">
      <alignment horizontal="left" wrapText="1" indent="1"/>
    </xf>
    <xf numFmtId="4" fontId="49" fillId="34" borderId="14" xfId="0" applyNumberFormat="1" applyFont="1" applyFill="1" applyBorder="1" applyAlignment="1">
      <alignment horizontal="right" wrapText="1" indent="1"/>
    </xf>
    <xf numFmtId="4" fontId="50" fillId="34" borderId="14" xfId="0" applyNumberFormat="1" applyFont="1" applyFill="1" applyBorder="1" applyAlignment="1">
      <alignment horizontal="right" wrapText="1" indent="1"/>
    </xf>
    <xf numFmtId="4" fontId="49" fillId="34" borderId="14" xfId="0" applyNumberFormat="1" applyFont="1" applyFill="1" applyBorder="1" applyAlignment="1">
      <alignment horizontal="left" wrapText="1" indent="1"/>
    </xf>
    <xf numFmtId="4" fontId="50" fillId="33" borderId="14" xfId="0" applyNumberFormat="1" applyFont="1" applyFill="1" applyBorder="1" applyAlignment="1">
      <alignment horizontal="right" wrapText="1" indent="1"/>
    </xf>
    <xf numFmtId="0" fontId="0" fillId="0" borderId="0" xfId="0" applyAlignment="1">
      <alignment wrapText="1"/>
    </xf>
    <xf numFmtId="0" fontId="19" fillId="34" borderId="0" xfId="0" applyFont="1" applyFill="1" applyAlignment="1">
      <alignment horizontal="left" indent="1"/>
    </xf>
    <xf numFmtId="0" fontId="31" fillId="34" borderId="0" xfId="0" applyFont="1" applyFill="1"/>
    <xf numFmtId="0" fontId="37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43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0" fillId="0" borderId="0" xfId="0" applyAlignment="1">
      <alignment horizontal="left" wrapText="1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Normal="100" workbookViewId="0">
      <selection activeCell="A2" sqref="A2:G2"/>
    </sheetView>
  </sheetViews>
  <sheetFormatPr defaultColWidth="8.85546875" defaultRowHeight="15.75" x14ac:dyDescent="0.25"/>
  <cols>
    <col min="1" max="1" width="70.5703125" style="15" customWidth="1"/>
    <col min="2" max="5" width="18.28515625" style="15" customWidth="1"/>
    <col min="6" max="6" width="8.7109375" style="43" bestFit="1" customWidth="1"/>
    <col min="7" max="7" width="9" style="43" customWidth="1"/>
    <col min="8" max="8" width="8.85546875" style="15"/>
    <col min="9" max="9" width="15.42578125" style="15" bestFit="1" customWidth="1"/>
    <col min="10" max="16384" width="8.85546875" style="15"/>
  </cols>
  <sheetData>
    <row r="1" spans="1:11" ht="74.25" customHeight="1" x14ac:dyDescent="0.25">
      <c r="A1" s="154" t="s">
        <v>350</v>
      </c>
      <c r="B1" s="154"/>
      <c r="C1" s="154"/>
      <c r="D1" s="154"/>
      <c r="E1" s="154"/>
      <c r="F1" s="154"/>
      <c r="G1" s="154"/>
    </row>
    <row r="2" spans="1:11" ht="19.5" x14ac:dyDescent="0.3">
      <c r="A2" s="155" t="s">
        <v>352</v>
      </c>
      <c r="B2" s="155"/>
      <c r="C2" s="155"/>
      <c r="D2" s="155"/>
      <c r="E2" s="155"/>
      <c r="F2" s="155"/>
      <c r="G2" s="155"/>
    </row>
    <row r="3" spans="1:11" ht="19.5" x14ac:dyDescent="0.3">
      <c r="A3" s="155" t="s">
        <v>347</v>
      </c>
      <c r="B3" s="155"/>
      <c r="C3" s="155"/>
      <c r="D3" s="155"/>
      <c r="E3" s="155"/>
      <c r="F3" s="155"/>
      <c r="G3" s="155"/>
    </row>
    <row r="4" spans="1:11" ht="19.5" x14ac:dyDescent="0.3">
      <c r="A4" s="96"/>
      <c r="B4" s="96" t="s">
        <v>276</v>
      </c>
      <c r="C4" s="96"/>
      <c r="D4" s="96"/>
      <c r="E4" s="96"/>
      <c r="F4" s="96"/>
      <c r="G4" s="96"/>
    </row>
    <row r="5" spans="1:11" ht="9.75" customHeight="1" x14ac:dyDescent="0.3">
      <c r="A5" s="16"/>
      <c r="B5" s="16"/>
      <c r="C5" s="16"/>
      <c r="D5" s="16"/>
      <c r="E5" s="16"/>
      <c r="F5" s="36"/>
      <c r="G5" s="36"/>
    </row>
    <row r="6" spans="1:11" ht="19.5" x14ac:dyDescent="0.3">
      <c r="A6" s="155" t="s">
        <v>129</v>
      </c>
      <c r="B6" s="155"/>
      <c r="C6" s="155"/>
      <c r="D6" s="155"/>
      <c r="E6" s="155"/>
      <c r="F6" s="155"/>
      <c r="G6" s="155"/>
    </row>
    <row r="7" spans="1:11" ht="6.75" customHeight="1" x14ac:dyDescent="0.25">
      <c r="A7" s="17"/>
      <c r="B7" s="17"/>
      <c r="C7" s="17"/>
      <c r="D7" s="17"/>
      <c r="E7" s="17"/>
      <c r="F7" s="35"/>
      <c r="G7" s="35"/>
      <c r="K7" s="30"/>
    </row>
    <row r="8" spans="1:11" x14ac:dyDescent="0.25">
      <c r="A8" s="156" t="s">
        <v>130</v>
      </c>
      <c r="B8" s="156"/>
      <c r="C8" s="156"/>
      <c r="D8" s="156"/>
      <c r="E8" s="156"/>
      <c r="F8" s="156"/>
      <c r="G8" s="156"/>
    </row>
    <row r="9" spans="1:11" ht="13.9" customHeight="1" x14ac:dyDescent="0.25">
      <c r="A9" s="18"/>
      <c r="B9" s="18"/>
      <c r="C9" s="18"/>
      <c r="D9" s="18"/>
      <c r="E9" s="18"/>
      <c r="F9" s="37"/>
      <c r="G9" s="37"/>
    </row>
    <row r="10" spans="1:11" x14ac:dyDescent="0.25">
      <c r="A10" s="157" t="s">
        <v>277</v>
      </c>
      <c r="B10" s="157"/>
      <c r="C10" s="157"/>
      <c r="D10" s="157"/>
      <c r="E10" s="157"/>
      <c r="F10" s="157"/>
      <c r="G10" s="157"/>
    </row>
    <row r="11" spans="1:11" x14ac:dyDescent="0.25">
      <c r="A11" s="122"/>
      <c r="B11" s="122"/>
      <c r="C11" s="122"/>
      <c r="D11" s="122"/>
      <c r="E11" s="122"/>
      <c r="F11" s="122"/>
      <c r="G11" s="122"/>
    </row>
    <row r="12" spans="1:11" s="126" customFormat="1" x14ac:dyDescent="0.25">
      <c r="A12" s="123" t="s">
        <v>268</v>
      </c>
      <c r="B12" s="124"/>
      <c r="C12" s="124"/>
      <c r="D12" s="124"/>
      <c r="E12" s="124"/>
      <c r="F12" s="125"/>
      <c r="G12" s="125"/>
    </row>
    <row r="13" spans="1:11" s="30" customFormat="1" ht="28.9" customHeight="1" x14ac:dyDescent="0.25">
      <c r="A13" s="29" t="s">
        <v>131</v>
      </c>
      <c r="B13" s="29" t="s">
        <v>274</v>
      </c>
      <c r="C13" s="29" t="s">
        <v>271</v>
      </c>
      <c r="D13" s="29" t="s">
        <v>272</v>
      </c>
      <c r="E13" s="29" t="s">
        <v>273</v>
      </c>
      <c r="F13" s="38" t="s">
        <v>190</v>
      </c>
      <c r="G13" s="38" t="s">
        <v>191</v>
      </c>
    </row>
    <row r="14" spans="1:11" s="19" customFormat="1" ht="8.25" customHeight="1" thickBot="1" x14ac:dyDescent="0.25">
      <c r="A14" s="82">
        <v>1</v>
      </c>
      <c r="B14" s="82">
        <v>2</v>
      </c>
      <c r="C14" s="82">
        <v>3</v>
      </c>
      <c r="D14" s="82">
        <v>4</v>
      </c>
      <c r="E14" s="82">
        <v>5</v>
      </c>
      <c r="F14" s="83" t="s">
        <v>113</v>
      </c>
      <c r="G14" s="83" t="s">
        <v>114</v>
      </c>
    </row>
    <row r="15" spans="1:11" ht="18" customHeight="1" thickTop="1" x14ac:dyDescent="0.25">
      <c r="A15" s="27" t="s">
        <v>0</v>
      </c>
      <c r="B15" s="28"/>
      <c r="C15" s="28"/>
      <c r="D15" s="28"/>
      <c r="E15" s="28"/>
      <c r="F15" s="42"/>
      <c r="G15" s="42"/>
    </row>
    <row r="16" spans="1:11" ht="18" customHeight="1" x14ac:dyDescent="0.25">
      <c r="A16" s="21" t="s">
        <v>1</v>
      </c>
      <c r="B16" s="22">
        <f>'P i R -Tablica 1.'!B11</f>
        <v>214614.19999999998</v>
      </c>
      <c r="C16" s="22">
        <f>'P i R -Tablica 1.'!C11</f>
        <v>615847</v>
      </c>
      <c r="D16" s="22">
        <f>'P i R -Tablica 1.'!D11</f>
        <v>615847</v>
      </c>
      <c r="E16" s="22">
        <f>'P i R -Tablica 1.'!E11</f>
        <v>165741.07</v>
      </c>
      <c r="F16" s="39">
        <f>IFERROR(E16/B16*100,"-")</f>
        <v>77.227448137168935</v>
      </c>
      <c r="G16" s="39">
        <f>IFERROR(E16/D16*100,"-")</f>
        <v>26.912702343276823</v>
      </c>
      <c r="I16" s="20"/>
    </row>
    <row r="17" spans="1:9" ht="18" customHeight="1" x14ac:dyDescent="0.25">
      <c r="A17" s="21" t="s">
        <v>18</v>
      </c>
      <c r="B17" s="22">
        <f>'P i R -Tablica 1.'!B69</f>
        <v>0</v>
      </c>
      <c r="C17" s="22">
        <f>'P i R -Tablica 1.'!C69</f>
        <v>0</v>
      </c>
      <c r="D17" s="22">
        <f>'P i R -Tablica 1.'!D69</f>
        <v>0</v>
      </c>
      <c r="E17" s="22">
        <f>'P i R -Tablica 1.'!E69</f>
        <v>0</v>
      </c>
      <c r="F17" s="39" t="str">
        <f t="shared" ref="F17:F19" si="0">IFERROR(E17/B17*100,"-")</f>
        <v>-</v>
      </c>
      <c r="G17" s="39" t="str">
        <f t="shared" ref="G17:G19" si="1">IFERROR(E17/D17*100,"-")</f>
        <v>-</v>
      </c>
    </row>
    <row r="18" spans="1:9" ht="18" customHeight="1" x14ac:dyDescent="0.25">
      <c r="A18" s="21" t="s">
        <v>20</v>
      </c>
      <c r="B18" s="22">
        <f>'P i R -Tablica 1.'!B96</f>
        <v>121495.54000000001</v>
      </c>
      <c r="C18" s="22">
        <f>'P i R -Tablica 1.'!C96</f>
        <v>586679</v>
      </c>
      <c r="D18" s="22">
        <f>'P i R -Tablica 1.'!D96</f>
        <v>586679</v>
      </c>
      <c r="E18" s="22">
        <f>'P i R -Tablica 1.'!E96</f>
        <v>176087.73</v>
      </c>
      <c r="F18" s="39">
        <f t="shared" si="0"/>
        <v>144.93349303192528</v>
      </c>
      <c r="G18" s="39">
        <f t="shared" si="1"/>
        <v>30.014322994346145</v>
      </c>
    </row>
    <row r="19" spans="1:9" ht="18" customHeight="1" x14ac:dyDescent="0.25">
      <c r="A19" s="21" t="s">
        <v>76</v>
      </c>
      <c r="B19" s="22">
        <f>'P i R -Tablica 1.'!B171</f>
        <v>4322.84</v>
      </c>
      <c r="C19" s="22">
        <f>'P i R -Tablica 1.'!C171</f>
        <v>65500</v>
      </c>
      <c r="D19" s="22">
        <f>'P i R -Tablica 1.'!D171</f>
        <v>65500</v>
      </c>
      <c r="E19" s="22">
        <f>'P i R -Tablica 1.'!E171</f>
        <v>0</v>
      </c>
      <c r="F19" s="39">
        <f t="shared" si="0"/>
        <v>0</v>
      </c>
      <c r="G19" s="39">
        <f t="shared" si="1"/>
        <v>0</v>
      </c>
    </row>
    <row r="20" spans="1:9" x14ac:dyDescent="0.25">
      <c r="A20" s="70" t="s">
        <v>132</v>
      </c>
      <c r="B20" s="71">
        <f>B16+B17-B18-B19</f>
        <v>88795.819999999978</v>
      </c>
      <c r="C20" s="71">
        <f t="shared" ref="C20" si="2">C16+C17-C18-C19</f>
        <v>-36332</v>
      </c>
      <c r="D20" s="71">
        <f>D16+D17-D18-D19</f>
        <v>-36332</v>
      </c>
      <c r="E20" s="71">
        <f t="shared" ref="E20" si="3">E16+E17-E18-E19</f>
        <v>-10346.660000000003</v>
      </c>
      <c r="F20" s="72"/>
      <c r="G20" s="72"/>
      <c r="I20" s="20"/>
    </row>
    <row r="21" spans="1:9" x14ac:dyDescent="0.25">
      <c r="A21" s="27" t="s">
        <v>102</v>
      </c>
      <c r="B21" s="68"/>
      <c r="C21" s="68"/>
      <c r="D21" s="68"/>
      <c r="E21" s="68"/>
      <c r="F21" s="69"/>
      <c r="G21" s="69"/>
    </row>
    <row r="22" spans="1:9" x14ac:dyDescent="0.25">
      <c r="A22" s="21" t="s">
        <v>103</v>
      </c>
      <c r="B22" s="22">
        <f>'Rač fin-Tablica 4.'!B7</f>
        <v>0</v>
      </c>
      <c r="C22" s="22">
        <f>'Rač fin-Tablica 4.'!C7</f>
        <v>0</v>
      </c>
      <c r="D22" s="22">
        <f>'Rač fin-Tablica 4.'!D7</f>
        <v>0</v>
      </c>
      <c r="E22" s="22">
        <f>'Rač fin-Tablica 4.'!E7</f>
        <v>0</v>
      </c>
      <c r="F22" s="39" t="str">
        <f t="shared" ref="F22:F23" si="4">IFERROR(E22/B22*100,"-")</f>
        <v>-</v>
      </c>
      <c r="G22" s="39" t="str">
        <f t="shared" ref="G22:G23" si="5">IFERROR(E22/D22*100,"-")</f>
        <v>-</v>
      </c>
    </row>
    <row r="23" spans="1:9" x14ac:dyDescent="0.25">
      <c r="A23" s="21" t="s">
        <v>107</v>
      </c>
      <c r="B23" s="22">
        <f>'Rač fin-Tablica 4.'!B16</f>
        <v>0</v>
      </c>
      <c r="C23" s="22">
        <f>'Rač fin-Tablica 4.'!C16</f>
        <v>0</v>
      </c>
      <c r="D23" s="22">
        <f>'Rač fin-Tablica 4.'!D16</f>
        <v>0</v>
      </c>
      <c r="E23" s="22">
        <f>'Rač fin-Tablica 4.'!E16</f>
        <v>0</v>
      </c>
      <c r="F23" s="39" t="str">
        <f t="shared" si="4"/>
        <v>-</v>
      </c>
      <c r="G23" s="39" t="str">
        <f t="shared" si="5"/>
        <v>-</v>
      </c>
      <c r="I23" s="20"/>
    </row>
    <row r="24" spans="1:9" x14ac:dyDescent="0.25">
      <c r="A24" s="70" t="s">
        <v>133</v>
      </c>
      <c r="B24" s="71">
        <f>B22-B23</f>
        <v>0</v>
      </c>
      <c r="C24" s="71">
        <f t="shared" ref="C24" si="6">C22-C23</f>
        <v>0</v>
      </c>
      <c r="D24" s="71">
        <f>D22-D23</f>
        <v>0</v>
      </c>
      <c r="E24" s="71">
        <f t="shared" ref="E24" si="7">E22-E23</f>
        <v>0</v>
      </c>
      <c r="F24" s="72"/>
      <c r="G24" s="72"/>
    </row>
    <row r="25" spans="1:9" x14ac:dyDescent="0.25">
      <c r="A25" s="27" t="s">
        <v>248</v>
      </c>
      <c r="B25" s="73"/>
      <c r="C25" s="73"/>
      <c r="D25" s="73"/>
      <c r="E25" s="73"/>
      <c r="F25" s="74"/>
      <c r="G25" s="74"/>
    </row>
    <row r="26" spans="1:9" x14ac:dyDescent="0.25">
      <c r="A26" s="21" t="s">
        <v>141</v>
      </c>
      <c r="B26" s="26">
        <f>B16+B17+B22</f>
        <v>214614.19999999998</v>
      </c>
      <c r="C26" s="26">
        <f>C16+C17+C22</f>
        <v>615847</v>
      </c>
      <c r="D26" s="26">
        <f>D16+D17+D22</f>
        <v>615847</v>
      </c>
      <c r="E26" s="26">
        <f>E16+E17+E22</f>
        <v>165741.07</v>
      </c>
      <c r="F26" s="41">
        <f t="shared" ref="F26:F27" si="8">IFERROR(E26/B26*100,"-")</f>
        <v>77.227448137168935</v>
      </c>
      <c r="G26" s="41">
        <f t="shared" ref="G26:G27" si="9">IFERROR(E26/D26*100,"-")</f>
        <v>26.912702343276823</v>
      </c>
      <c r="I26" s="20"/>
    </row>
    <row r="27" spans="1:9" x14ac:dyDescent="0.25">
      <c r="A27" s="21" t="s">
        <v>136</v>
      </c>
      <c r="B27" s="26">
        <f>B18+B19+B23</f>
        <v>125818.38</v>
      </c>
      <c r="C27" s="26">
        <f>C18+C19+C23</f>
        <v>652179</v>
      </c>
      <c r="D27" s="26">
        <f>D18+D19+D23</f>
        <v>652179</v>
      </c>
      <c r="E27" s="26">
        <f>E18+E19+E23</f>
        <v>176087.73</v>
      </c>
      <c r="F27" s="41">
        <f t="shared" si="8"/>
        <v>139.95390021712248</v>
      </c>
      <c r="G27" s="41">
        <f t="shared" si="9"/>
        <v>26.9999080007176</v>
      </c>
      <c r="I27" s="20"/>
    </row>
    <row r="28" spans="1:9" x14ac:dyDescent="0.25">
      <c r="A28" s="70" t="s">
        <v>137</v>
      </c>
      <c r="B28" s="71">
        <f>B26-B27</f>
        <v>88795.819999999978</v>
      </c>
      <c r="C28" s="71">
        <f t="shared" ref="C28:E28" si="10">C26-C27</f>
        <v>-36332</v>
      </c>
      <c r="D28" s="71">
        <f t="shared" si="10"/>
        <v>-36332</v>
      </c>
      <c r="E28" s="71">
        <f t="shared" si="10"/>
        <v>-10346.660000000003</v>
      </c>
      <c r="F28" s="72"/>
      <c r="G28" s="72"/>
      <c r="I28" s="20"/>
    </row>
    <row r="29" spans="1:9" ht="3.75" customHeight="1" x14ac:dyDescent="0.25">
      <c r="A29" s="21"/>
      <c r="B29" s="22"/>
      <c r="C29" s="22"/>
      <c r="D29" s="22"/>
      <c r="E29" s="22"/>
      <c r="F29" s="39"/>
      <c r="G29" s="39"/>
    </row>
    <row r="30" spans="1:9" x14ac:dyDescent="0.25">
      <c r="A30" s="23" t="s">
        <v>134</v>
      </c>
      <c r="B30" s="24">
        <v>0</v>
      </c>
      <c r="C30" s="24"/>
      <c r="D30" s="24"/>
      <c r="E30" s="24">
        <v>0</v>
      </c>
      <c r="F30" s="40"/>
      <c r="G30" s="40"/>
      <c r="I30" s="20"/>
    </row>
    <row r="31" spans="1:9" x14ac:dyDescent="0.25">
      <c r="A31" s="23" t="s">
        <v>135</v>
      </c>
      <c r="B31" s="94">
        <v>0</v>
      </c>
      <c r="C31" s="24"/>
      <c r="D31" s="24"/>
      <c r="E31" s="94">
        <v>0</v>
      </c>
      <c r="F31" s="40"/>
      <c r="G31" s="40"/>
      <c r="I31" s="20"/>
    </row>
    <row r="32" spans="1:9" ht="1.5" customHeight="1" x14ac:dyDescent="0.25">
      <c r="A32" s="21"/>
      <c r="B32" s="25"/>
      <c r="C32" s="25"/>
      <c r="D32" s="22"/>
      <c r="E32" s="22"/>
      <c r="F32" s="39"/>
      <c r="G32" s="39"/>
    </row>
    <row r="33" spans="1:9" x14ac:dyDescent="0.25">
      <c r="A33" s="75" t="s">
        <v>142</v>
      </c>
      <c r="B33" s="76"/>
      <c r="C33" s="76"/>
      <c r="D33" s="77"/>
      <c r="E33" s="77"/>
      <c r="F33" s="78"/>
      <c r="G33" s="78"/>
    </row>
    <row r="34" spans="1:9" x14ac:dyDescent="0.25">
      <c r="A34" s="21" t="s">
        <v>219</v>
      </c>
      <c r="B34" s="22">
        <v>0</v>
      </c>
      <c r="C34" s="22">
        <v>0</v>
      </c>
      <c r="D34" s="22">
        <v>0</v>
      </c>
      <c r="E34" s="22">
        <v>28747.57</v>
      </c>
      <c r="F34" s="39"/>
      <c r="G34" s="39"/>
      <c r="I34" s="20"/>
    </row>
    <row r="35" spans="1:9" x14ac:dyDescent="0.25">
      <c r="A35" s="21" t="s">
        <v>220</v>
      </c>
      <c r="B35" s="22">
        <v>-36871.370000000003</v>
      </c>
      <c r="C35" s="22">
        <v>36332</v>
      </c>
      <c r="D35" s="22">
        <v>36332</v>
      </c>
      <c r="E35" s="22">
        <v>0</v>
      </c>
      <c r="F35" s="39"/>
      <c r="G35" s="39"/>
      <c r="I35" s="20"/>
    </row>
    <row r="36" spans="1:9" ht="18" customHeight="1" x14ac:dyDescent="0.25">
      <c r="A36" s="70" t="s">
        <v>155</v>
      </c>
      <c r="B36" s="71">
        <f>B34+B35</f>
        <v>-36871.370000000003</v>
      </c>
      <c r="C36" s="71">
        <f>C34+C35</f>
        <v>36332</v>
      </c>
      <c r="D36" s="71">
        <f>D34+D35</f>
        <v>36332</v>
      </c>
      <c r="E36" s="71">
        <f>E34+E35</f>
        <v>28747.57</v>
      </c>
      <c r="F36" s="72"/>
      <c r="G36" s="72"/>
      <c r="I36" s="20"/>
    </row>
    <row r="37" spans="1:9" ht="9" customHeight="1" x14ac:dyDescent="0.25"/>
    <row r="38" spans="1:9" x14ac:dyDescent="0.25">
      <c r="A38" s="79" t="s">
        <v>137</v>
      </c>
      <c r="B38" s="80">
        <f>B28+B36</f>
        <v>51924.449999999975</v>
      </c>
      <c r="C38" s="80">
        <f>C28+C36</f>
        <v>0</v>
      </c>
      <c r="D38" s="80">
        <f>D28+D36</f>
        <v>0</v>
      </c>
      <c r="E38" s="80">
        <f>E28+E36</f>
        <v>18400.909999999996</v>
      </c>
      <c r="F38" s="81"/>
      <c r="G38" s="81"/>
      <c r="I38" s="20"/>
    </row>
    <row r="39" spans="1:9" ht="29.45" customHeight="1" x14ac:dyDescent="0.25">
      <c r="A39" s="153"/>
      <c r="B39" s="153"/>
      <c r="C39" s="153"/>
      <c r="D39" s="153"/>
      <c r="E39" s="153"/>
      <c r="F39" s="153"/>
      <c r="G39" s="153"/>
    </row>
    <row r="40" spans="1:9" x14ac:dyDescent="0.25">
      <c r="I40" s="20"/>
    </row>
    <row r="42" spans="1:9" x14ac:dyDescent="0.25">
      <c r="E42" s="20"/>
    </row>
    <row r="43" spans="1:9" x14ac:dyDescent="0.25">
      <c r="E43" s="20"/>
    </row>
    <row r="44" spans="1:9" x14ac:dyDescent="0.25">
      <c r="E44" s="20"/>
    </row>
  </sheetData>
  <mergeCells count="7">
    <mergeCell ref="A39:G39"/>
    <mergeCell ref="A1:G1"/>
    <mergeCell ref="A2:G2"/>
    <mergeCell ref="A3:G3"/>
    <mergeCell ref="A6:G6"/>
    <mergeCell ref="A8:G8"/>
    <mergeCell ref="A10:G10"/>
  </mergeCells>
  <conditionalFormatting sqref="B30:B31">
    <cfRule type="containsBlanks" dxfId="123" priority="3">
      <formula>LEN(TRIM(B30))=0</formula>
    </cfRule>
  </conditionalFormatting>
  <conditionalFormatting sqref="B34:E35">
    <cfRule type="containsBlanks" dxfId="122" priority="1">
      <formula>LEN(TRIM(B34))=0</formula>
    </cfRule>
  </conditionalFormatting>
  <conditionalFormatting sqref="E30:E31">
    <cfRule type="containsBlanks" dxfId="121" priority="2">
      <formula>LEN(TRIM(E30))=0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20:G21 F24:G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7"/>
  <sheetViews>
    <sheetView showGridLines="0" topLeftCell="A107" zoomScaleNormal="100" workbookViewId="0">
      <selection activeCell="E12" sqref="E12"/>
    </sheetView>
  </sheetViews>
  <sheetFormatPr defaultColWidth="9.140625" defaultRowHeight="12.75" x14ac:dyDescent="0.2"/>
  <cols>
    <col min="1" max="1" width="87.140625" style="1" bestFit="1" customWidth="1"/>
    <col min="2" max="2" width="14.7109375" style="1" bestFit="1" customWidth="1"/>
    <col min="3" max="3" width="15.140625" style="1" bestFit="1" customWidth="1"/>
    <col min="4" max="4" width="15.7109375" style="1" bestFit="1" customWidth="1"/>
    <col min="5" max="5" width="14.7109375" style="1" bestFit="1" customWidth="1"/>
    <col min="6" max="6" width="10.140625" style="1" bestFit="1" customWidth="1"/>
    <col min="7" max="7" width="8.5703125" style="10" bestFit="1" customWidth="1"/>
    <col min="8" max="16384" width="9.140625" style="1"/>
  </cols>
  <sheetData>
    <row r="1" spans="1:13" s="3" customFormat="1" ht="15.75" x14ac:dyDescent="0.25">
      <c r="A1" s="158" t="s">
        <v>115</v>
      </c>
      <c r="B1" s="158"/>
      <c r="C1" s="158"/>
      <c r="D1" s="158"/>
      <c r="E1" s="158"/>
      <c r="F1" s="158"/>
      <c r="G1" s="158"/>
    </row>
    <row r="2" spans="1:13" s="3" customFormat="1" ht="7.5" customHeight="1" x14ac:dyDescent="0.25">
      <c r="A2" s="2"/>
      <c r="B2" s="2"/>
      <c r="C2" s="2"/>
      <c r="D2" s="2"/>
      <c r="E2" s="2"/>
      <c r="F2" s="2"/>
      <c r="G2" s="8"/>
    </row>
    <row r="3" spans="1:13" s="3" customFormat="1" ht="15.75" x14ac:dyDescent="0.25">
      <c r="A3" s="159" t="s">
        <v>270</v>
      </c>
      <c r="B3" s="159"/>
      <c r="C3" s="159"/>
      <c r="D3" s="159"/>
      <c r="E3" s="159"/>
      <c r="F3" s="159"/>
      <c r="G3" s="159"/>
    </row>
    <row r="4" spans="1:13" s="3" customFormat="1" ht="6.75" customHeight="1" x14ac:dyDescent="0.25">
      <c r="G4" s="9"/>
    </row>
    <row r="5" spans="1:13" s="3" customFormat="1" ht="15.75" x14ac:dyDescent="0.25">
      <c r="A5" s="127" t="s">
        <v>0</v>
      </c>
      <c r="G5" s="9"/>
    </row>
    <row r="6" spans="1:13" s="3" customFormat="1" ht="11.25" customHeight="1" x14ac:dyDescent="0.25">
      <c r="A6" s="58"/>
      <c r="G6" s="9"/>
    </row>
    <row r="7" spans="1:13" s="121" customFormat="1" ht="15.75" x14ac:dyDescent="0.25">
      <c r="A7" s="160" t="s">
        <v>262</v>
      </c>
      <c r="B7" s="160"/>
      <c r="C7" s="160"/>
      <c r="D7" s="160"/>
      <c r="E7" s="160"/>
      <c r="F7" s="160"/>
      <c r="G7" s="160"/>
    </row>
    <row r="8" spans="1:13" ht="6.75" customHeight="1" x14ac:dyDescent="0.2">
      <c r="A8" s="46"/>
      <c r="B8" s="46"/>
      <c r="C8" s="46"/>
      <c r="D8" s="46"/>
      <c r="E8" s="46"/>
      <c r="F8" s="46"/>
      <c r="G8" s="47"/>
    </row>
    <row r="9" spans="1:13" ht="38.25" x14ac:dyDescent="0.2">
      <c r="A9" s="57" t="s">
        <v>112</v>
      </c>
      <c r="B9" s="29" t="str">
        <f>'Sažetak '!B13</f>
        <v>Ostvarenje / izvršenje 
01.01.-30.06.24.</v>
      </c>
      <c r="C9" s="29" t="str">
        <f>'Sažetak '!C13</f>
        <v>Izvorni plan 
2025.</v>
      </c>
      <c r="D9" s="29" t="str">
        <f>'Sažetak '!D13</f>
        <v>Tekući plan 
2025.</v>
      </c>
      <c r="E9" s="29" t="str">
        <f>'Sažetak '!E13</f>
        <v>Ostvarenje / izvršenje 
01.01.-30.06.25</v>
      </c>
      <c r="F9" s="38" t="s">
        <v>190</v>
      </c>
      <c r="G9" s="38" t="s">
        <v>191</v>
      </c>
    </row>
    <row r="10" spans="1:13" s="4" customFormat="1" ht="11.25" x14ac:dyDescent="0.2">
      <c r="A10" s="55">
        <v>1</v>
      </c>
      <c r="B10" s="55">
        <v>2</v>
      </c>
      <c r="C10" s="55">
        <v>3</v>
      </c>
      <c r="D10" s="55">
        <v>4</v>
      </c>
      <c r="E10" s="55">
        <v>5</v>
      </c>
      <c r="F10" s="55" t="s">
        <v>113</v>
      </c>
      <c r="G10" s="56" t="s">
        <v>114</v>
      </c>
    </row>
    <row r="11" spans="1:13" ht="15.75" x14ac:dyDescent="0.25">
      <c r="A11" s="7" t="s">
        <v>1</v>
      </c>
      <c r="B11" s="105">
        <f>B12+B35+B42+B46+B54+B63</f>
        <v>214614.19999999998</v>
      </c>
      <c r="C11" s="105">
        <f t="shared" ref="C11:E11" si="0">C12+C35+C42+C46+C54+C63</f>
        <v>615847</v>
      </c>
      <c r="D11" s="105">
        <f t="shared" si="0"/>
        <v>615847</v>
      </c>
      <c r="E11" s="105">
        <f t="shared" si="0"/>
        <v>165741.07</v>
      </c>
      <c r="F11" s="111">
        <f>IFERROR(E11/B11*100,"-")</f>
        <v>77.227448137168935</v>
      </c>
      <c r="G11" s="111">
        <f>IFERROR(E11/D11*100,"-")</f>
        <v>26.912702343276823</v>
      </c>
      <c r="H11" s="84"/>
      <c r="I11" s="99" t="s">
        <v>259</v>
      </c>
      <c r="J11" s="100"/>
      <c r="K11" s="100"/>
      <c r="L11" s="100"/>
      <c r="M11" s="100"/>
    </row>
    <row r="12" spans="1:13" ht="15.75" x14ac:dyDescent="0.25">
      <c r="A12" s="53" t="s">
        <v>2</v>
      </c>
      <c r="B12" s="106">
        <f>B13+B15+B20+B23+B26+B29</f>
        <v>94090.2</v>
      </c>
      <c r="C12" s="106">
        <v>284770</v>
      </c>
      <c r="D12" s="106">
        <v>284770</v>
      </c>
      <c r="E12" s="106">
        <f t="shared" ref="E12" si="1">E13+E15+E20+E23+E26+E29</f>
        <v>31593</v>
      </c>
      <c r="F12" s="112">
        <f t="shared" ref="F12:F75" si="2">IFERROR(E12/B12*100,"-")</f>
        <v>33.577354496004894</v>
      </c>
      <c r="G12" s="112">
        <f t="shared" ref="G12:G75" si="3">IFERROR(E12/D12*100,"-")</f>
        <v>11.094216385152929</v>
      </c>
      <c r="H12" s="84"/>
      <c r="I12" s="99" t="s">
        <v>260</v>
      </c>
      <c r="J12" s="100"/>
      <c r="K12" s="100"/>
      <c r="L12" s="100"/>
      <c r="M12" s="100"/>
    </row>
    <row r="13" spans="1:13" x14ac:dyDescent="0.2">
      <c r="A13" s="50" t="s">
        <v>3</v>
      </c>
      <c r="B13" s="106">
        <f>B14</f>
        <v>0</v>
      </c>
      <c r="C13" s="106"/>
      <c r="D13" s="106"/>
      <c r="E13" s="106">
        <f t="shared" ref="E13" si="4">E14</f>
        <v>0</v>
      </c>
      <c r="F13" s="112" t="str">
        <f t="shared" si="2"/>
        <v>-</v>
      </c>
      <c r="G13" s="112" t="str">
        <f t="shared" si="3"/>
        <v>-</v>
      </c>
      <c r="H13" s="84"/>
      <c r="I13" s="101" t="s">
        <v>261</v>
      </c>
    </row>
    <row r="14" spans="1:13" x14ac:dyDescent="0.2">
      <c r="A14" s="51" t="s">
        <v>4</v>
      </c>
      <c r="B14" s="22">
        <v>0</v>
      </c>
      <c r="C14" s="107"/>
      <c r="D14" s="107"/>
      <c r="E14" s="22">
        <v>0</v>
      </c>
      <c r="F14" s="113" t="str">
        <f t="shared" si="2"/>
        <v>-</v>
      </c>
      <c r="G14" s="112" t="str">
        <f t="shared" si="3"/>
        <v>-</v>
      </c>
      <c r="H14" s="84"/>
    </row>
    <row r="15" spans="1:13" x14ac:dyDescent="0.2">
      <c r="A15" s="50" t="s">
        <v>5</v>
      </c>
      <c r="B15" s="106">
        <f>SUM(B16:B19)</f>
        <v>0</v>
      </c>
      <c r="C15" s="106"/>
      <c r="D15" s="106"/>
      <c r="E15" s="106">
        <f t="shared" ref="E15" si="5">SUM(E16:E19)</f>
        <v>0</v>
      </c>
      <c r="F15" s="112" t="str">
        <f t="shared" si="2"/>
        <v>-</v>
      </c>
      <c r="G15" s="112" t="str">
        <f t="shared" si="3"/>
        <v>-</v>
      </c>
      <c r="H15" s="84"/>
    </row>
    <row r="16" spans="1:13" x14ac:dyDescent="0.2">
      <c r="A16" s="51" t="s">
        <v>6</v>
      </c>
      <c r="B16" s="22">
        <v>0</v>
      </c>
      <c r="C16" s="107"/>
      <c r="D16" s="107"/>
      <c r="E16" s="22">
        <v>0</v>
      </c>
      <c r="F16" s="113" t="str">
        <f t="shared" si="2"/>
        <v>-</v>
      </c>
      <c r="G16" s="112" t="str">
        <f t="shared" si="3"/>
        <v>-</v>
      </c>
      <c r="H16" s="84"/>
    </row>
    <row r="17" spans="1:8" x14ac:dyDescent="0.2">
      <c r="A17" s="51" t="s">
        <v>205</v>
      </c>
      <c r="B17" s="22">
        <v>0</v>
      </c>
      <c r="C17" s="107"/>
      <c r="D17" s="107"/>
      <c r="E17" s="22">
        <v>0</v>
      </c>
      <c r="F17" s="113" t="str">
        <f t="shared" si="2"/>
        <v>-</v>
      </c>
      <c r="G17" s="112" t="str">
        <f t="shared" si="3"/>
        <v>-</v>
      </c>
      <c r="H17" s="84"/>
    </row>
    <row r="18" spans="1:8" x14ac:dyDescent="0.2">
      <c r="A18" s="51" t="s">
        <v>197</v>
      </c>
      <c r="B18" s="22">
        <v>0</v>
      </c>
      <c r="C18" s="107"/>
      <c r="D18" s="107"/>
      <c r="E18" s="22">
        <v>0</v>
      </c>
      <c r="F18" s="113" t="str">
        <f t="shared" si="2"/>
        <v>-</v>
      </c>
      <c r="G18" s="112" t="str">
        <f t="shared" si="3"/>
        <v>-</v>
      </c>
      <c r="H18" s="84"/>
    </row>
    <row r="19" spans="1:8" x14ac:dyDescent="0.2">
      <c r="A19" s="51" t="s">
        <v>198</v>
      </c>
      <c r="B19" s="22">
        <v>0</v>
      </c>
      <c r="C19" s="107"/>
      <c r="D19" s="107"/>
      <c r="E19" s="22">
        <v>0</v>
      </c>
      <c r="F19" s="113" t="str">
        <f t="shared" si="2"/>
        <v>-</v>
      </c>
      <c r="G19" s="112" t="str">
        <f t="shared" si="3"/>
        <v>-</v>
      </c>
      <c r="H19" s="84"/>
    </row>
    <row r="20" spans="1:8" x14ac:dyDescent="0.2">
      <c r="A20" s="50" t="s">
        <v>221</v>
      </c>
      <c r="B20" s="106">
        <f>B21+B22</f>
        <v>94090.2</v>
      </c>
      <c r="C20" s="106"/>
      <c r="D20" s="106"/>
      <c r="E20" s="106">
        <f t="shared" ref="E20" si="6">E21+E22</f>
        <v>23625</v>
      </c>
      <c r="F20" s="112">
        <f t="shared" si="2"/>
        <v>25.108884878552708</v>
      </c>
      <c r="G20" s="112" t="str">
        <f t="shared" si="3"/>
        <v>-</v>
      </c>
      <c r="H20" s="84"/>
    </row>
    <row r="21" spans="1:8" x14ac:dyDescent="0.2">
      <c r="A21" s="51" t="s">
        <v>222</v>
      </c>
      <c r="B21" s="22">
        <v>94090.2</v>
      </c>
      <c r="C21" s="107"/>
      <c r="D21" s="107"/>
      <c r="E21" s="22">
        <v>23625</v>
      </c>
      <c r="F21" s="113">
        <f t="shared" si="2"/>
        <v>25.108884878552708</v>
      </c>
      <c r="G21" s="112" t="str">
        <f t="shared" si="3"/>
        <v>-</v>
      </c>
      <c r="H21" s="84"/>
    </row>
    <row r="22" spans="1:8" x14ac:dyDescent="0.2">
      <c r="A22" s="51" t="s">
        <v>223</v>
      </c>
      <c r="B22" s="22">
        <v>0</v>
      </c>
      <c r="C22" s="107"/>
      <c r="D22" s="107"/>
      <c r="E22" s="22">
        <v>0</v>
      </c>
      <c r="F22" s="113" t="str">
        <f t="shared" si="2"/>
        <v>-</v>
      </c>
      <c r="G22" s="112" t="str">
        <f t="shared" si="3"/>
        <v>-</v>
      </c>
      <c r="H22" s="84"/>
    </row>
    <row r="23" spans="1:8" x14ac:dyDescent="0.2">
      <c r="A23" s="50" t="s">
        <v>224</v>
      </c>
      <c r="B23" s="106">
        <f>B24+B25</f>
        <v>0</v>
      </c>
      <c r="C23" s="106"/>
      <c r="D23" s="106"/>
      <c r="E23" s="106">
        <f t="shared" ref="E23" si="7">E24+E25</f>
        <v>0</v>
      </c>
      <c r="F23" s="112" t="str">
        <f t="shared" si="2"/>
        <v>-</v>
      </c>
      <c r="G23" s="112" t="str">
        <f t="shared" si="3"/>
        <v>-</v>
      </c>
      <c r="H23" s="84"/>
    </row>
    <row r="24" spans="1:8" x14ac:dyDescent="0.2">
      <c r="A24" s="51" t="s">
        <v>225</v>
      </c>
      <c r="B24" s="107">
        <v>0</v>
      </c>
      <c r="C24" s="107"/>
      <c r="D24" s="107"/>
      <c r="E24" s="107">
        <v>0</v>
      </c>
      <c r="F24" s="113" t="str">
        <f t="shared" si="2"/>
        <v>-</v>
      </c>
      <c r="G24" s="112" t="str">
        <f t="shared" si="3"/>
        <v>-</v>
      </c>
      <c r="H24" s="84"/>
    </row>
    <row r="25" spans="1:8" x14ac:dyDescent="0.2">
      <c r="A25" s="51" t="s">
        <v>226</v>
      </c>
      <c r="B25" s="22">
        <v>0</v>
      </c>
      <c r="C25" s="107"/>
      <c r="D25" s="107"/>
      <c r="E25" s="22">
        <v>0</v>
      </c>
      <c r="F25" s="113" t="str">
        <f t="shared" si="2"/>
        <v>-</v>
      </c>
      <c r="G25" s="112" t="str">
        <f t="shared" si="3"/>
        <v>-</v>
      </c>
      <c r="H25" s="84"/>
    </row>
    <row r="26" spans="1:8" x14ac:dyDescent="0.2">
      <c r="A26" s="50" t="s">
        <v>7</v>
      </c>
      <c r="B26" s="106">
        <f>B27+B28</f>
        <v>0</v>
      </c>
      <c r="C26" s="106"/>
      <c r="D26" s="106"/>
      <c r="E26" s="106">
        <f t="shared" ref="E26" si="8">E27+E28</f>
        <v>7968</v>
      </c>
      <c r="F26" s="112" t="str">
        <f t="shared" si="2"/>
        <v>-</v>
      </c>
      <c r="G26" s="112" t="str">
        <f t="shared" si="3"/>
        <v>-</v>
      </c>
      <c r="H26" s="84"/>
    </row>
    <row r="27" spans="1:8" x14ac:dyDescent="0.2">
      <c r="A27" s="51" t="s">
        <v>8</v>
      </c>
      <c r="B27" s="107">
        <v>0</v>
      </c>
      <c r="C27" s="107"/>
      <c r="D27" s="107"/>
      <c r="E27" s="107">
        <v>7968</v>
      </c>
      <c r="F27" s="113" t="str">
        <f t="shared" si="2"/>
        <v>-</v>
      </c>
      <c r="G27" s="112" t="str">
        <f t="shared" si="3"/>
        <v>-</v>
      </c>
      <c r="H27" s="84"/>
    </row>
    <row r="28" spans="1:8" x14ac:dyDescent="0.2">
      <c r="A28" s="51" t="s">
        <v>143</v>
      </c>
      <c r="B28" s="22">
        <v>0</v>
      </c>
      <c r="C28" s="107"/>
      <c r="D28" s="107"/>
      <c r="E28" s="22">
        <v>0</v>
      </c>
      <c r="F28" s="113" t="str">
        <f t="shared" si="2"/>
        <v>-</v>
      </c>
      <c r="G28" s="112" t="str">
        <f t="shared" si="3"/>
        <v>-</v>
      </c>
      <c r="H28" s="84"/>
    </row>
    <row r="29" spans="1:8" x14ac:dyDescent="0.2">
      <c r="A29" s="50" t="s">
        <v>253</v>
      </c>
      <c r="B29" s="106">
        <f>B30+B31+B32+B33</f>
        <v>0</v>
      </c>
      <c r="C29" s="106"/>
      <c r="D29" s="106"/>
      <c r="E29" s="106">
        <f t="shared" ref="E29" si="9">E30+E31+E32+E33</f>
        <v>0</v>
      </c>
      <c r="F29" s="113" t="str">
        <f t="shared" si="2"/>
        <v>-</v>
      </c>
      <c r="G29" s="112" t="str">
        <f t="shared" si="3"/>
        <v>-</v>
      </c>
      <c r="H29" s="84"/>
    </row>
    <row r="30" spans="1:8" x14ac:dyDescent="0.2">
      <c r="A30" s="51" t="s">
        <v>254</v>
      </c>
      <c r="B30" s="22">
        <v>0</v>
      </c>
      <c r="C30" s="107"/>
      <c r="D30" s="107"/>
      <c r="E30" s="22">
        <v>0</v>
      </c>
      <c r="F30" s="113" t="str">
        <f t="shared" si="2"/>
        <v>-</v>
      </c>
      <c r="G30" s="112" t="str">
        <f t="shared" si="3"/>
        <v>-</v>
      </c>
      <c r="H30" s="84"/>
    </row>
    <row r="31" spans="1:8" x14ac:dyDescent="0.2">
      <c r="A31" s="51" t="s">
        <v>255</v>
      </c>
      <c r="B31" s="22">
        <v>0</v>
      </c>
      <c r="C31" s="107"/>
      <c r="D31" s="107"/>
      <c r="E31" s="22">
        <v>0</v>
      </c>
      <c r="F31" s="113" t="str">
        <f t="shared" si="2"/>
        <v>-</v>
      </c>
      <c r="G31" s="112" t="str">
        <f t="shared" si="3"/>
        <v>-</v>
      </c>
      <c r="H31" s="84"/>
    </row>
    <row r="32" spans="1:8" x14ac:dyDescent="0.2">
      <c r="A32" s="51" t="s">
        <v>256</v>
      </c>
      <c r="B32" s="22">
        <v>0</v>
      </c>
      <c r="C32" s="107"/>
      <c r="D32" s="107"/>
      <c r="E32" s="107">
        <v>0</v>
      </c>
      <c r="F32" s="113" t="str">
        <f t="shared" si="2"/>
        <v>-</v>
      </c>
      <c r="G32" s="112" t="str">
        <f t="shared" si="3"/>
        <v>-</v>
      </c>
      <c r="H32" s="84"/>
    </row>
    <row r="33" spans="1:8" x14ac:dyDescent="0.2">
      <c r="A33" s="51" t="s">
        <v>257</v>
      </c>
      <c r="B33" s="22">
        <v>0</v>
      </c>
      <c r="C33" s="107"/>
      <c r="D33" s="107"/>
      <c r="E33" s="22">
        <v>0</v>
      </c>
      <c r="F33" s="113" t="str">
        <f t="shared" si="2"/>
        <v>-</v>
      </c>
      <c r="G33" s="112" t="str">
        <f t="shared" si="3"/>
        <v>-</v>
      </c>
      <c r="H33" s="84"/>
    </row>
    <row r="34" spans="1:8" ht="7.5" customHeight="1" x14ac:dyDescent="0.2">
      <c r="A34" s="51"/>
      <c r="B34" s="107"/>
      <c r="C34" s="107"/>
      <c r="D34" s="107"/>
      <c r="E34" s="107"/>
      <c r="F34" s="113"/>
      <c r="G34" s="112"/>
      <c r="H34" s="84"/>
    </row>
    <row r="35" spans="1:8" x14ac:dyDescent="0.2">
      <c r="A35" s="53" t="s">
        <v>9</v>
      </c>
      <c r="B35" s="106">
        <f>B36</f>
        <v>46.03</v>
      </c>
      <c r="C35" s="106">
        <v>332</v>
      </c>
      <c r="D35" s="106">
        <v>332</v>
      </c>
      <c r="E35" s="106">
        <f t="shared" ref="E35" si="10">E36</f>
        <v>56.94</v>
      </c>
      <c r="F35" s="112">
        <f t="shared" si="2"/>
        <v>123.70193352161634</v>
      </c>
      <c r="G35" s="112">
        <f t="shared" si="3"/>
        <v>17.150602409638555</v>
      </c>
      <c r="H35" s="84"/>
    </row>
    <row r="36" spans="1:8" x14ac:dyDescent="0.2">
      <c r="A36" s="50" t="s">
        <v>10</v>
      </c>
      <c r="B36" s="106">
        <f>SUM(B37:B40)</f>
        <v>46.03</v>
      </c>
      <c r="C36" s="106"/>
      <c r="D36" s="106"/>
      <c r="E36" s="106">
        <f t="shared" ref="E36" si="11">SUM(E37:E40)</f>
        <v>56.94</v>
      </c>
      <c r="F36" s="112">
        <f t="shared" si="2"/>
        <v>123.70193352161634</v>
      </c>
      <c r="G36" s="112" t="str">
        <f t="shared" si="3"/>
        <v>-</v>
      </c>
      <c r="H36" s="84"/>
    </row>
    <row r="37" spans="1:8" x14ac:dyDescent="0.2">
      <c r="A37" s="51" t="s">
        <v>11</v>
      </c>
      <c r="B37" s="107">
        <v>46.03</v>
      </c>
      <c r="C37" s="107"/>
      <c r="D37" s="107"/>
      <c r="E37" s="107">
        <v>56.94</v>
      </c>
      <c r="F37" s="113">
        <f t="shared" si="2"/>
        <v>123.70193352161634</v>
      </c>
      <c r="G37" s="112" t="str">
        <f t="shared" si="3"/>
        <v>-</v>
      </c>
      <c r="H37" s="84"/>
    </row>
    <row r="38" spans="1:8" x14ac:dyDescent="0.2">
      <c r="A38" s="51" t="s">
        <v>12</v>
      </c>
      <c r="B38" s="22">
        <v>0</v>
      </c>
      <c r="C38" s="107"/>
      <c r="D38" s="107"/>
      <c r="E38" s="22">
        <v>0</v>
      </c>
      <c r="F38" s="113" t="str">
        <f t="shared" si="2"/>
        <v>-</v>
      </c>
      <c r="G38" s="112" t="str">
        <f t="shared" si="3"/>
        <v>-</v>
      </c>
      <c r="H38" s="84"/>
    </row>
    <row r="39" spans="1:8" x14ac:dyDescent="0.2">
      <c r="A39" s="51" t="s">
        <v>227</v>
      </c>
      <c r="B39" s="22">
        <v>0</v>
      </c>
      <c r="C39" s="107"/>
      <c r="D39" s="107"/>
      <c r="E39" s="22">
        <v>0</v>
      </c>
      <c r="F39" s="113" t="str">
        <f t="shared" si="2"/>
        <v>-</v>
      </c>
      <c r="G39" s="112" t="str">
        <f t="shared" si="3"/>
        <v>-</v>
      </c>
      <c r="H39" s="84"/>
    </row>
    <row r="40" spans="1:8" x14ac:dyDescent="0.2">
      <c r="A40" s="51" t="s">
        <v>199</v>
      </c>
      <c r="B40" s="22">
        <v>0</v>
      </c>
      <c r="C40" s="107"/>
      <c r="D40" s="107"/>
      <c r="E40" s="22">
        <v>0</v>
      </c>
      <c r="F40" s="113" t="str">
        <f t="shared" si="2"/>
        <v>-</v>
      </c>
      <c r="G40" s="112" t="str">
        <f t="shared" si="3"/>
        <v>-</v>
      </c>
      <c r="H40" s="84"/>
    </row>
    <row r="41" spans="1:8" ht="7.5" customHeight="1" x14ac:dyDescent="0.2">
      <c r="A41" s="51"/>
      <c r="B41" s="107"/>
      <c r="C41" s="107"/>
      <c r="D41" s="107"/>
      <c r="E41" s="107"/>
      <c r="F41" s="113"/>
      <c r="G41" s="112"/>
      <c r="H41" s="84"/>
    </row>
    <row r="42" spans="1:8" x14ac:dyDescent="0.2">
      <c r="A42" s="53" t="s">
        <v>13</v>
      </c>
      <c r="B42" s="106">
        <f>B43</f>
        <v>0</v>
      </c>
      <c r="C42" s="106">
        <v>0</v>
      </c>
      <c r="D42" s="106">
        <v>0</v>
      </c>
      <c r="E42" s="106">
        <f t="shared" ref="E42:E43" si="12">E43</f>
        <v>0</v>
      </c>
      <c r="F42" s="112" t="str">
        <f t="shared" si="2"/>
        <v>-</v>
      </c>
      <c r="G42" s="112" t="str">
        <f t="shared" si="3"/>
        <v>-</v>
      </c>
      <c r="H42" s="84"/>
    </row>
    <row r="43" spans="1:8" x14ac:dyDescent="0.2">
      <c r="A43" s="50" t="s">
        <v>14</v>
      </c>
      <c r="B43" s="106">
        <f>B44</f>
        <v>0</v>
      </c>
      <c r="C43" s="106"/>
      <c r="D43" s="106"/>
      <c r="E43" s="106">
        <f t="shared" si="12"/>
        <v>0</v>
      </c>
      <c r="F43" s="112" t="str">
        <f t="shared" si="2"/>
        <v>-</v>
      </c>
      <c r="G43" s="112" t="str">
        <f t="shared" si="3"/>
        <v>-</v>
      </c>
      <c r="H43" s="84"/>
    </row>
    <row r="44" spans="1:8" x14ac:dyDescent="0.2">
      <c r="A44" s="51" t="s">
        <v>15</v>
      </c>
      <c r="B44" s="107">
        <v>0</v>
      </c>
      <c r="C44" s="107"/>
      <c r="D44" s="107"/>
      <c r="E44" s="107">
        <v>0</v>
      </c>
      <c r="F44" s="113" t="str">
        <f t="shared" si="2"/>
        <v>-</v>
      </c>
      <c r="G44" s="112" t="str">
        <f t="shared" si="3"/>
        <v>-</v>
      </c>
      <c r="H44" s="84"/>
    </row>
    <row r="45" spans="1:8" ht="7.5" customHeight="1" x14ac:dyDescent="0.2">
      <c r="A45" s="51"/>
      <c r="B45" s="107"/>
      <c r="C45" s="107"/>
      <c r="D45" s="107"/>
      <c r="E45" s="107"/>
      <c r="F45" s="113"/>
      <c r="G45" s="112"/>
      <c r="H45" s="84"/>
    </row>
    <row r="46" spans="1:8" ht="25.5" x14ac:dyDescent="0.2">
      <c r="A46" s="53" t="s">
        <v>206</v>
      </c>
      <c r="B46" s="106">
        <f>B47+B50</f>
        <v>2718</v>
      </c>
      <c r="C46" s="106">
        <v>2571</v>
      </c>
      <c r="D46" s="106">
        <v>2571</v>
      </c>
      <c r="E46" s="106">
        <f t="shared" ref="E46" si="13">E47+E50</f>
        <v>1809</v>
      </c>
      <c r="F46" s="112">
        <f t="shared" si="2"/>
        <v>66.556291390728475</v>
      </c>
      <c r="G46" s="112">
        <f t="shared" si="3"/>
        <v>70.361726954492426</v>
      </c>
      <c r="H46" s="84"/>
    </row>
    <row r="47" spans="1:8" x14ac:dyDescent="0.2">
      <c r="A47" s="50" t="s">
        <v>16</v>
      </c>
      <c r="B47" s="106">
        <f>B48+B49</f>
        <v>2718</v>
      </c>
      <c r="C47" s="106"/>
      <c r="D47" s="106"/>
      <c r="E47" s="106">
        <f t="shared" ref="E47" si="14">E48+E49</f>
        <v>1809</v>
      </c>
      <c r="F47" s="112">
        <f t="shared" si="2"/>
        <v>66.556291390728475</v>
      </c>
      <c r="G47" s="112" t="str">
        <f t="shared" si="3"/>
        <v>-</v>
      </c>
      <c r="H47" s="84"/>
    </row>
    <row r="48" spans="1:8" x14ac:dyDescent="0.2">
      <c r="A48" s="51" t="s">
        <v>228</v>
      </c>
      <c r="B48" s="22">
        <v>0</v>
      </c>
      <c r="C48" s="106"/>
      <c r="D48" s="106"/>
      <c r="E48" s="22">
        <v>0</v>
      </c>
      <c r="F48" s="112" t="str">
        <f t="shared" si="2"/>
        <v>-</v>
      </c>
      <c r="G48" s="112" t="str">
        <f t="shared" si="3"/>
        <v>-</v>
      </c>
      <c r="H48" s="84"/>
    </row>
    <row r="49" spans="1:8" x14ac:dyDescent="0.2">
      <c r="A49" s="51" t="s">
        <v>17</v>
      </c>
      <c r="B49" s="22">
        <v>2718</v>
      </c>
      <c r="C49" s="107"/>
      <c r="D49" s="107"/>
      <c r="E49" s="107">
        <v>1809</v>
      </c>
      <c r="F49" s="113">
        <f t="shared" si="2"/>
        <v>66.556291390728475</v>
      </c>
      <c r="G49" s="112" t="str">
        <f t="shared" si="3"/>
        <v>-</v>
      </c>
      <c r="H49" s="84"/>
    </row>
    <row r="50" spans="1:8" ht="25.5" x14ac:dyDescent="0.2">
      <c r="A50" s="50" t="s">
        <v>207</v>
      </c>
      <c r="B50" s="106">
        <f>B51+B52</f>
        <v>0</v>
      </c>
      <c r="C50" s="106"/>
      <c r="D50" s="106"/>
      <c r="E50" s="106">
        <f t="shared" ref="E50" si="15">E51+E52</f>
        <v>0</v>
      </c>
      <c r="F50" s="112" t="str">
        <f t="shared" si="2"/>
        <v>-</v>
      </c>
      <c r="G50" s="112" t="str">
        <f t="shared" si="3"/>
        <v>-</v>
      </c>
      <c r="H50" s="84"/>
    </row>
    <row r="51" spans="1:8" x14ac:dyDescent="0.2">
      <c r="A51" s="51" t="s">
        <v>192</v>
      </c>
      <c r="B51" s="107">
        <v>0</v>
      </c>
      <c r="C51" s="107"/>
      <c r="D51" s="107"/>
      <c r="E51" s="22">
        <v>0</v>
      </c>
      <c r="F51" s="113" t="str">
        <f t="shared" si="2"/>
        <v>-</v>
      </c>
      <c r="G51" s="112" t="str">
        <f t="shared" si="3"/>
        <v>-</v>
      </c>
      <c r="H51" s="84"/>
    </row>
    <row r="52" spans="1:8" x14ac:dyDescent="0.2">
      <c r="A52" s="51" t="s">
        <v>208</v>
      </c>
      <c r="B52" s="22">
        <v>0</v>
      </c>
      <c r="C52" s="107"/>
      <c r="D52" s="107"/>
      <c r="E52" s="22">
        <v>0</v>
      </c>
      <c r="F52" s="113" t="str">
        <f t="shared" si="2"/>
        <v>-</v>
      </c>
      <c r="G52" s="112" t="str">
        <f t="shared" si="3"/>
        <v>-</v>
      </c>
      <c r="H52" s="84"/>
    </row>
    <row r="53" spans="1:8" x14ac:dyDescent="0.2">
      <c r="A53" s="51"/>
      <c r="B53" s="107"/>
      <c r="C53" s="107"/>
      <c r="D53" s="107"/>
      <c r="E53" s="107"/>
      <c r="F53" s="113"/>
      <c r="G53" s="112"/>
      <c r="H53" s="84"/>
    </row>
    <row r="54" spans="1:8" x14ac:dyDescent="0.2">
      <c r="A54" s="53" t="s">
        <v>229</v>
      </c>
      <c r="B54" s="108">
        <f>B55+B60</f>
        <v>117691.37</v>
      </c>
      <c r="C54" s="106">
        <v>328109</v>
      </c>
      <c r="D54" s="106">
        <v>328109</v>
      </c>
      <c r="E54" s="108">
        <f t="shared" ref="E54" si="16">E55+E60</f>
        <v>132282.13</v>
      </c>
      <c r="F54" s="112">
        <f t="shared" si="2"/>
        <v>112.39747655244392</v>
      </c>
      <c r="G54" s="112">
        <f t="shared" si="3"/>
        <v>40.316519815061454</v>
      </c>
      <c r="H54" s="84"/>
    </row>
    <row r="55" spans="1:8" x14ac:dyDescent="0.2">
      <c r="A55" s="50" t="s">
        <v>249</v>
      </c>
      <c r="B55" s="106">
        <f>B56+B57+B58</f>
        <v>117691.37</v>
      </c>
      <c r="C55" s="106"/>
      <c r="D55" s="106"/>
      <c r="E55" s="106">
        <f t="shared" ref="E55" si="17">E56+E57+E58</f>
        <v>132282.13</v>
      </c>
      <c r="F55" s="112">
        <f t="shared" si="2"/>
        <v>112.39747655244392</v>
      </c>
      <c r="G55" s="112" t="str">
        <f t="shared" si="3"/>
        <v>-</v>
      </c>
      <c r="H55" s="84"/>
    </row>
    <row r="56" spans="1:8" x14ac:dyDescent="0.2">
      <c r="A56" s="51" t="s">
        <v>250</v>
      </c>
      <c r="B56" s="107">
        <v>117691.37</v>
      </c>
      <c r="C56" s="106"/>
      <c r="D56" s="106"/>
      <c r="E56" s="107">
        <v>132282.13</v>
      </c>
      <c r="F56" s="113">
        <f t="shared" si="2"/>
        <v>112.39747655244392</v>
      </c>
      <c r="G56" s="112" t="str">
        <f t="shared" si="3"/>
        <v>-</v>
      </c>
      <c r="H56" s="84"/>
    </row>
    <row r="57" spans="1:8" x14ac:dyDescent="0.2">
      <c r="A57" s="51" t="s">
        <v>251</v>
      </c>
      <c r="B57" s="22">
        <v>0</v>
      </c>
      <c r="C57" s="106"/>
      <c r="D57" s="106"/>
      <c r="E57" s="22">
        <v>0</v>
      </c>
      <c r="F57" s="113" t="str">
        <f t="shared" si="2"/>
        <v>-</v>
      </c>
      <c r="G57" s="112" t="str">
        <f t="shared" si="3"/>
        <v>-</v>
      </c>
      <c r="H57" s="84"/>
    </row>
    <row r="58" spans="1:8" x14ac:dyDescent="0.2">
      <c r="A58" s="51" t="s">
        <v>252</v>
      </c>
      <c r="B58" s="22">
        <v>0</v>
      </c>
      <c r="C58" s="106"/>
      <c r="D58" s="106"/>
      <c r="E58" s="22">
        <v>0</v>
      </c>
      <c r="F58" s="113" t="str">
        <f t="shared" si="2"/>
        <v>-</v>
      </c>
      <c r="G58" s="112" t="str">
        <f t="shared" si="3"/>
        <v>-</v>
      </c>
      <c r="H58" s="84"/>
    </row>
    <row r="59" spans="1:8" x14ac:dyDescent="0.2">
      <c r="A59" s="51"/>
      <c r="B59" s="106"/>
      <c r="C59" s="106"/>
      <c r="D59" s="106"/>
      <c r="E59" s="106"/>
      <c r="F59" s="113"/>
      <c r="G59" s="112"/>
      <c r="H59" s="84"/>
    </row>
    <row r="60" spans="1:8" x14ac:dyDescent="0.2">
      <c r="A60" s="50" t="s">
        <v>230</v>
      </c>
      <c r="B60" s="106">
        <f>B61</f>
        <v>0</v>
      </c>
      <c r="C60" s="106"/>
      <c r="D60" s="106"/>
      <c r="E60" s="106">
        <f t="shared" ref="E60" si="18">E61</f>
        <v>0</v>
      </c>
      <c r="F60" s="113" t="str">
        <f t="shared" si="2"/>
        <v>-</v>
      </c>
      <c r="G60" s="112" t="str">
        <f t="shared" si="3"/>
        <v>-</v>
      </c>
      <c r="H60" s="84"/>
    </row>
    <row r="61" spans="1:8" x14ac:dyDescent="0.2">
      <c r="A61" s="51" t="s">
        <v>231</v>
      </c>
      <c r="B61" s="22">
        <v>0</v>
      </c>
      <c r="C61" s="107"/>
      <c r="D61" s="107"/>
      <c r="E61" s="22">
        <v>0</v>
      </c>
      <c r="F61" s="113" t="str">
        <f t="shared" si="2"/>
        <v>-</v>
      </c>
      <c r="G61" s="112" t="str">
        <f t="shared" si="3"/>
        <v>-</v>
      </c>
      <c r="H61" s="84"/>
    </row>
    <row r="62" spans="1:8" x14ac:dyDescent="0.2">
      <c r="A62" s="51"/>
      <c r="B62" s="107"/>
      <c r="C62" s="107"/>
      <c r="D62" s="107"/>
      <c r="E62" s="107"/>
      <c r="F62" s="113"/>
      <c r="G62" s="112"/>
      <c r="H62" s="84"/>
    </row>
    <row r="63" spans="1:8" x14ac:dyDescent="0.2">
      <c r="A63" s="53" t="s">
        <v>209</v>
      </c>
      <c r="B63" s="106">
        <f>B64</f>
        <v>68.599999999999994</v>
      </c>
      <c r="C63" s="102">
        <v>65</v>
      </c>
      <c r="D63" s="102">
        <v>65</v>
      </c>
      <c r="E63" s="106">
        <f t="shared" ref="E63:E64" si="19">E64</f>
        <v>0</v>
      </c>
      <c r="F63" s="112">
        <f t="shared" si="2"/>
        <v>0</v>
      </c>
      <c r="G63" s="112">
        <f t="shared" si="3"/>
        <v>0</v>
      </c>
      <c r="H63" s="84"/>
    </row>
    <row r="64" spans="1:8" x14ac:dyDescent="0.2">
      <c r="A64" s="50" t="s">
        <v>232</v>
      </c>
      <c r="B64" s="106">
        <f>B65</f>
        <v>68.599999999999994</v>
      </c>
      <c r="C64" s="106"/>
      <c r="D64" s="106"/>
      <c r="E64" s="106">
        <f t="shared" si="19"/>
        <v>0</v>
      </c>
      <c r="F64" s="112">
        <f t="shared" si="2"/>
        <v>0</v>
      </c>
      <c r="G64" s="112" t="str">
        <f t="shared" si="3"/>
        <v>-</v>
      </c>
      <c r="H64" s="84"/>
    </row>
    <row r="65" spans="1:8" x14ac:dyDescent="0.2">
      <c r="A65" s="51" t="s">
        <v>233</v>
      </c>
      <c r="B65" s="22">
        <v>68.599999999999994</v>
      </c>
      <c r="C65" s="107"/>
      <c r="D65" s="107"/>
      <c r="E65" s="22">
        <v>0</v>
      </c>
      <c r="F65" s="113">
        <f t="shared" si="2"/>
        <v>0</v>
      </c>
      <c r="G65" s="112" t="str">
        <f t="shared" si="3"/>
        <v>-</v>
      </c>
      <c r="H65" s="84"/>
    </row>
    <row r="66" spans="1:8" x14ac:dyDescent="0.2">
      <c r="A66" s="51"/>
      <c r="B66" s="107"/>
      <c r="C66" s="107"/>
      <c r="D66" s="107"/>
      <c r="E66" s="107"/>
      <c r="F66" s="113"/>
      <c r="G66" s="112"/>
      <c r="H66" s="84"/>
    </row>
    <row r="67" spans="1:8" x14ac:dyDescent="0.2">
      <c r="A67" s="51"/>
      <c r="B67" s="107"/>
      <c r="C67" s="107"/>
      <c r="D67" s="107"/>
      <c r="E67" s="107"/>
      <c r="F67" s="113"/>
      <c r="G67" s="112"/>
      <c r="H67" s="84"/>
    </row>
    <row r="68" spans="1:8" x14ac:dyDescent="0.2">
      <c r="A68" s="51"/>
      <c r="B68" s="107"/>
      <c r="C68" s="107"/>
      <c r="D68" s="107"/>
      <c r="E68" s="107"/>
      <c r="F68" s="113"/>
      <c r="G68" s="112"/>
      <c r="H68" s="84"/>
    </row>
    <row r="69" spans="1:8" x14ac:dyDescent="0.2">
      <c r="A69" s="7" t="s">
        <v>18</v>
      </c>
      <c r="B69" s="105">
        <f>B70</f>
        <v>0</v>
      </c>
      <c r="C69" s="105">
        <f t="shared" ref="C69:E71" si="20">C70</f>
        <v>0</v>
      </c>
      <c r="D69" s="105">
        <f t="shared" si="20"/>
        <v>0</v>
      </c>
      <c r="E69" s="105">
        <f t="shared" si="20"/>
        <v>0</v>
      </c>
      <c r="F69" s="111" t="str">
        <f t="shared" si="2"/>
        <v>-</v>
      </c>
      <c r="G69" s="111" t="str">
        <f t="shared" si="3"/>
        <v>-</v>
      </c>
      <c r="H69" s="84"/>
    </row>
    <row r="70" spans="1:8" x14ac:dyDescent="0.2">
      <c r="A70" s="53" t="s">
        <v>200</v>
      </c>
      <c r="B70" s="106">
        <f>B71</f>
        <v>0</v>
      </c>
      <c r="C70" s="106">
        <v>0</v>
      </c>
      <c r="D70" s="106">
        <v>0</v>
      </c>
      <c r="E70" s="106">
        <f t="shared" si="20"/>
        <v>0</v>
      </c>
      <c r="F70" s="112" t="str">
        <f t="shared" si="2"/>
        <v>-</v>
      </c>
      <c r="G70" s="112" t="str">
        <f t="shared" si="3"/>
        <v>-</v>
      </c>
      <c r="H70" s="84"/>
    </row>
    <row r="71" spans="1:8" x14ac:dyDescent="0.2">
      <c r="A71" s="50" t="s">
        <v>234</v>
      </c>
      <c r="B71" s="106">
        <f>B72</f>
        <v>0</v>
      </c>
      <c r="C71" s="106"/>
      <c r="D71" s="106"/>
      <c r="E71" s="106">
        <f t="shared" si="20"/>
        <v>0</v>
      </c>
      <c r="F71" s="112" t="str">
        <f t="shared" si="2"/>
        <v>-</v>
      </c>
      <c r="G71" s="112" t="str">
        <f t="shared" si="3"/>
        <v>-</v>
      </c>
      <c r="H71" s="84"/>
    </row>
    <row r="72" spans="1:8" x14ac:dyDescent="0.2">
      <c r="A72" s="51" t="s">
        <v>235</v>
      </c>
      <c r="B72" s="22">
        <v>0</v>
      </c>
      <c r="C72" s="106"/>
      <c r="D72" s="106"/>
      <c r="E72" s="22">
        <v>0</v>
      </c>
      <c r="F72" s="112" t="str">
        <f t="shared" si="2"/>
        <v>-</v>
      </c>
      <c r="G72" s="112" t="str">
        <f t="shared" si="3"/>
        <v>-</v>
      </c>
      <c r="H72" s="84"/>
    </row>
    <row r="73" spans="1:8" x14ac:dyDescent="0.2">
      <c r="A73" s="50" t="s">
        <v>201</v>
      </c>
      <c r="B73" s="106">
        <f>SUM(B74:B76)</f>
        <v>0</v>
      </c>
      <c r="C73" s="106"/>
      <c r="D73" s="106"/>
      <c r="E73" s="106">
        <f t="shared" ref="E73" si="21">SUM(E74:E76)</f>
        <v>0</v>
      </c>
      <c r="F73" s="112" t="str">
        <f t="shared" si="2"/>
        <v>-</v>
      </c>
      <c r="G73" s="112" t="str">
        <f t="shared" si="3"/>
        <v>-</v>
      </c>
      <c r="H73" s="84"/>
    </row>
    <row r="74" spans="1:8" x14ac:dyDescent="0.2">
      <c r="A74" s="51" t="s">
        <v>202</v>
      </c>
      <c r="B74" s="22">
        <v>0</v>
      </c>
      <c r="C74" s="107"/>
      <c r="D74" s="107"/>
      <c r="E74" s="22">
        <v>0</v>
      </c>
      <c r="F74" s="113" t="str">
        <f t="shared" si="2"/>
        <v>-</v>
      </c>
      <c r="G74" s="112" t="str">
        <f t="shared" si="3"/>
        <v>-</v>
      </c>
      <c r="H74" s="84"/>
    </row>
    <row r="75" spans="1:8" x14ac:dyDescent="0.2">
      <c r="A75" s="51" t="s">
        <v>203</v>
      </c>
      <c r="B75" s="22">
        <v>0</v>
      </c>
      <c r="C75" s="107"/>
      <c r="D75" s="107"/>
      <c r="E75" s="22">
        <v>0</v>
      </c>
      <c r="F75" s="113" t="str">
        <f t="shared" si="2"/>
        <v>-</v>
      </c>
      <c r="G75" s="112" t="str">
        <f t="shared" si="3"/>
        <v>-</v>
      </c>
      <c r="H75" s="84"/>
    </row>
    <row r="76" spans="1:8" x14ac:dyDescent="0.2">
      <c r="A76" s="51" t="s">
        <v>236</v>
      </c>
      <c r="B76" s="22">
        <v>0</v>
      </c>
      <c r="C76" s="107"/>
      <c r="D76" s="107"/>
      <c r="E76" s="22">
        <v>0</v>
      </c>
      <c r="F76" s="113" t="str">
        <f t="shared" ref="F76:F81" si="22">IFERROR(E76/B76*100,"-")</f>
        <v>-</v>
      </c>
      <c r="G76" s="112" t="str">
        <f t="shared" ref="G76:G81" si="23">IFERROR(E76/D76*100,"-")</f>
        <v>-</v>
      </c>
      <c r="H76" s="84"/>
    </row>
    <row r="77" spans="1:8" x14ac:dyDescent="0.2">
      <c r="A77" s="50" t="s">
        <v>237</v>
      </c>
      <c r="B77" s="106">
        <f>B78</f>
        <v>0</v>
      </c>
      <c r="C77" s="106"/>
      <c r="D77" s="106"/>
      <c r="E77" s="106">
        <f t="shared" ref="E77" si="24">E78</f>
        <v>0</v>
      </c>
      <c r="F77" s="113" t="str">
        <f t="shared" si="22"/>
        <v>-</v>
      </c>
      <c r="G77" s="112" t="str">
        <f t="shared" si="23"/>
        <v>-</v>
      </c>
      <c r="H77" s="84"/>
    </row>
    <row r="78" spans="1:8" x14ac:dyDescent="0.2">
      <c r="A78" s="51" t="s">
        <v>238</v>
      </c>
      <c r="B78" s="22">
        <v>0</v>
      </c>
      <c r="C78" s="107"/>
      <c r="D78" s="107"/>
      <c r="E78" s="22">
        <v>0</v>
      </c>
      <c r="F78" s="113" t="str">
        <f t="shared" si="22"/>
        <v>-</v>
      </c>
      <c r="G78" s="112" t="str">
        <f t="shared" si="23"/>
        <v>-</v>
      </c>
      <c r="H78" s="84"/>
    </row>
    <row r="79" spans="1:8" x14ac:dyDescent="0.2">
      <c r="A79" s="51"/>
      <c r="B79" s="107"/>
      <c r="C79" s="107"/>
      <c r="D79" s="107"/>
      <c r="E79" s="107"/>
      <c r="F79" s="113"/>
      <c r="G79" s="112"/>
      <c r="H79" s="84"/>
    </row>
    <row r="80" spans="1:8" x14ac:dyDescent="0.2">
      <c r="A80" s="51"/>
      <c r="B80" s="107"/>
      <c r="C80" s="107"/>
      <c r="D80" s="107"/>
      <c r="E80" s="107"/>
      <c r="F80" s="113"/>
      <c r="G80" s="113"/>
      <c r="H80" s="84"/>
    </row>
    <row r="81" spans="1:8" x14ac:dyDescent="0.2">
      <c r="A81" s="59" t="s">
        <v>19</v>
      </c>
      <c r="B81" s="109">
        <f>B11+B69</f>
        <v>214614.19999999998</v>
      </c>
      <c r="C81" s="109">
        <f t="shared" ref="C81:E81" si="25">C11+C69</f>
        <v>615847</v>
      </c>
      <c r="D81" s="109">
        <f t="shared" si="25"/>
        <v>615847</v>
      </c>
      <c r="E81" s="109">
        <f t="shared" si="25"/>
        <v>165741.07</v>
      </c>
      <c r="F81" s="95">
        <f t="shared" si="22"/>
        <v>77.227448137168935</v>
      </c>
      <c r="G81" s="95">
        <f t="shared" si="23"/>
        <v>26.912702343276823</v>
      </c>
      <c r="H81" s="84"/>
    </row>
    <row r="82" spans="1:8" x14ac:dyDescent="0.2">
      <c r="A82" s="53"/>
      <c r="B82" s="110"/>
      <c r="C82" s="110"/>
      <c r="D82" s="110"/>
      <c r="E82" s="110"/>
      <c r="F82" s="114"/>
      <c r="G82" s="115"/>
      <c r="H82" s="84"/>
    </row>
    <row r="83" spans="1:8" x14ac:dyDescent="0.2">
      <c r="A83" s="53"/>
      <c r="B83" s="110"/>
      <c r="C83" s="110"/>
      <c r="D83" s="110"/>
      <c r="E83" s="110"/>
      <c r="F83" s="114"/>
      <c r="G83" s="115"/>
      <c r="H83" s="84"/>
    </row>
    <row r="84" spans="1:8" x14ac:dyDescent="0.2">
      <c r="A84" s="53"/>
      <c r="B84" s="110"/>
      <c r="C84" s="110"/>
      <c r="D84" s="110"/>
      <c r="E84" s="110"/>
      <c r="F84" s="114"/>
      <c r="G84" s="115"/>
      <c r="H84" s="84"/>
    </row>
    <row r="85" spans="1:8" x14ac:dyDescent="0.2">
      <c r="A85" s="53"/>
      <c r="B85" s="110"/>
      <c r="C85" s="110"/>
      <c r="D85" s="110"/>
      <c r="E85" s="110"/>
      <c r="F85" s="114"/>
      <c r="G85" s="115"/>
      <c r="H85" s="84"/>
    </row>
    <row r="86" spans="1:8" x14ac:dyDescent="0.2">
      <c r="A86" s="53"/>
      <c r="B86" s="110"/>
      <c r="C86" s="110"/>
      <c r="D86" s="110"/>
      <c r="E86" s="110"/>
      <c r="F86" s="114"/>
      <c r="G86" s="115"/>
      <c r="H86" s="84"/>
    </row>
    <row r="87" spans="1:8" x14ac:dyDescent="0.2">
      <c r="A87" s="53"/>
      <c r="B87" s="110"/>
      <c r="C87" s="110"/>
      <c r="D87" s="110"/>
      <c r="E87" s="110"/>
      <c r="F87" s="114"/>
      <c r="G87" s="115"/>
      <c r="H87" s="84"/>
    </row>
    <row r="88" spans="1:8" x14ac:dyDescent="0.2">
      <c r="A88" s="53"/>
      <c r="B88" s="110"/>
      <c r="C88" s="110"/>
      <c r="D88" s="110"/>
      <c r="E88" s="110"/>
      <c r="F88" s="114"/>
      <c r="G88" s="115"/>
      <c r="H88" s="84"/>
    </row>
    <row r="89" spans="1:8" x14ac:dyDescent="0.2">
      <c r="A89" s="53"/>
      <c r="B89" s="110"/>
      <c r="C89" s="110"/>
      <c r="D89" s="110"/>
      <c r="E89" s="110"/>
      <c r="F89" s="114"/>
      <c r="G89" s="115"/>
      <c r="H89" s="84"/>
    </row>
    <row r="90" spans="1:8" x14ac:dyDescent="0.2">
      <c r="A90" s="53"/>
      <c r="B90" s="110"/>
      <c r="C90" s="110"/>
      <c r="D90" s="110"/>
      <c r="E90" s="110"/>
      <c r="F90" s="114"/>
      <c r="G90" s="115"/>
      <c r="H90" s="84"/>
    </row>
    <row r="91" spans="1:8" x14ac:dyDescent="0.2">
      <c r="A91" s="53"/>
      <c r="B91" s="110"/>
      <c r="C91" s="110"/>
      <c r="D91" s="110"/>
      <c r="E91" s="110"/>
      <c r="F91" s="114"/>
      <c r="G91" s="115"/>
      <c r="H91" s="84"/>
    </row>
    <row r="92" spans="1:8" x14ac:dyDescent="0.2">
      <c r="A92" s="53"/>
      <c r="B92" s="110"/>
      <c r="C92" s="110"/>
      <c r="D92" s="110"/>
      <c r="E92" s="110"/>
      <c r="F92" s="114"/>
      <c r="G92" s="115"/>
      <c r="H92" s="84"/>
    </row>
    <row r="93" spans="1:8" x14ac:dyDescent="0.2">
      <c r="A93" s="53"/>
      <c r="B93" s="110"/>
      <c r="C93" s="110"/>
      <c r="D93" s="110"/>
      <c r="E93" s="110"/>
      <c r="F93" s="114"/>
      <c r="G93" s="115"/>
      <c r="H93" s="84"/>
    </row>
    <row r="94" spans="1:8" x14ac:dyDescent="0.2">
      <c r="A94" s="53"/>
      <c r="B94" s="110"/>
      <c r="C94" s="110"/>
      <c r="D94" s="110"/>
      <c r="E94" s="110"/>
      <c r="F94" s="114"/>
      <c r="G94" s="115"/>
      <c r="H94" s="84"/>
    </row>
    <row r="95" spans="1:8" x14ac:dyDescent="0.2">
      <c r="A95" s="53"/>
      <c r="B95" s="110"/>
      <c r="C95" s="110"/>
      <c r="D95" s="110"/>
      <c r="E95" s="110"/>
      <c r="F95" s="114"/>
      <c r="G95" s="115"/>
      <c r="H95" s="84"/>
    </row>
    <row r="96" spans="1:8" x14ac:dyDescent="0.2">
      <c r="A96" s="7" t="s">
        <v>20</v>
      </c>
      <c r="B96" s="105">
        <f>B97+B110+B144+B154+B158+B163</f>
        <v>121495.54000000001</v>
      </c>
      <c r="C96" s="105">
        <f t="shared" ref="C96:E96" si="26">C97+C110+C144+C154+C158+C163</f>
        <v>586679</v>
      </c>
      <c r="D96" s="105">
        <f t="shared" si="26"/>
        <v>586679</v>
      </c>
      <c r="E96" s="105">
        <f t="shared" si="26"/>
        <v>176087.73</v>
      </c>
      <c r="F96" s="111">
        <f t="shared" ref="F96:F159" si="27">IFERROR(E96/B96*100,"-")</f>
        <v>144.93349303192528</v>
      </c>
      <c r="G96" s="111">
        <f t="shared" ref="G96:G159" si="28">IFERROR(E96/D96*100,"-")</f>
        <v>30.014322994346145</v>
      </c>
      <c r="H96" s="84"/>
    </row>
    <row r="97" spans="1:8" s="5" customFormat="1" x14ac:dyDescent="0.2">
      <c r="A97" s="53" t="s">
        <v>21</v>
      </c>
      <c r="B97" s="106">
        <f>B98+B103+B105</f>
        <v>72667.56</v>
      </c>
      <c r="C97" s="106">
        <v>203420</v>
      </c>
      <c r="D97" s="106">
        <v>203420</v>
      </c>
      <c r="E97" s="106">
        <f t="shared" ref="E97" si="29">E98+E103+E105</f>
        <v>99683.64</v>
      </c>
      <c r="F97" s="112">
        <f t="shared" si="27"/>
        <v>137.17763469696794</v>
      </c>
      <c r="G97" s="112">
        <f t="shared" si="28"/>
        <v>49.003854094975914</v>
      </c>
      <c r="H97" s="84"/>
    </row>
    <row r="98" spans="1:8" s="5" customFormat="1" x14ac:dyDescent="0.2">
      <c r="A98" s="50" t="s">
        <v>22</v>
      </c>
      <c r="B98" s="106">
        <f>SUM(B99:B102)</f>
        <v>57952.99</v>
      </c>
      <c r="C98" s="106"/>
      <c r="D98" s="106"/>
      <c r="E98" s="106">
        <f t="shared" ref="E98" si="30">SUM(E99:E102)</f>
        <v>80441.59</v>
      </c>
      <c r="F98" s="112">
        <f t="shared" si="27"/>
        <v>138.8049003166187</v>
      </c>
      <c r="G98" s="112" t="str">
        <f t="shared" si="28"/>
        <v>-</v>
      </c>
      <c r="H98" s="84"/>
    </row>
    <row r="99" spans="1:8" s="5" customFormat="1" x14ac:dyDescent="0.2">
      <c r="A99" s="51" t="s">
        <v>23</v>
      </c>
      <c r="B99" s="107">
        <v>57952.99</v>
      </c>
      <c r="C99" s="107"/>
      <c r="D99" s="107"/>
      <c r="E99" s="107">
        <v>80441.59</v>
      </c>
      <c r="F99" s="113">
        <f t="shared" si="27"/>
        <v>138.8049003166187</v>
      </c>
      <c r="G99" s="112" t="str">
        <f t="shared" si="28"/>
        <v>-</v>
      </c>
      <c r="H99" s="84"/>
    </row>
    <row r="100" spans="1:8" s="5" customFormat="1" x14ac:dyDescent="0.2">
      <c r="A100" s="51" t="s">
        <v>239</v>
      </c>
      <c r="B100" s="22">
        <v>0</v>
      </c>
      <c r="C100" s="107"/>
      <c r="D100" s="107"/>
      <c r="E100" s="22">
        <v>0</v>
      </c>
      <c r="F100" s="113" t="str">
        <f t="shared" si="27"/>
        <v>-</v>
      </c>
      <c r="G100" s="112" t="str">
        <f t="shared" si="28"/>
        <v>-</v>
      </c>
      <c r="H100" s="84"/>
    </row>
    <row r="101" spans="1:8" x14ac:dyDescent="0.2">
      <c r="A101" s="51" t="s">
        <v>144</v>
      </c>
      <c r="B101" s="107">
        <v>0</v>
      </c>
      <c r="C101" s="107"/>
      <c r="D101" s="107"/>
      <c r="E101" s="107">
        <v>0</v>
      </c>
      <c r="F101" s="113" t="str">
        <f t="shared" si="27"/>
        <v>-</v>
      </c>
      <c r="G101" s="112" t="str">
        <f t="shared" si="28"/>
        <v>-</v>
      </c>
      <c r="H101" s="84"/>
    </row>
    <row r="102" spans="1:8" x14ac:dyDescent="0.2">
      <c r="A102" s="51" t="s">
        <v>240</v>
      </c>
      <c r="B102" s="107">
        <v>0</v>
      </c>
      <c r="C102" s="107"/>
      <c r="D102" s="107"/>
      <c r="E102" s="107">
        <v>0</v>
      </c>
      <c r="F102" s="113" t="str">
        <f t="shared" si="27"/>
        <v>-</v>
      </c>
      <c r="G102" s="112" t="str">
        <f t="shared" si="28"/>
        <v>-</v>
      </c>
      <c r="H102" s="84"/>
    </row>
    <row r="103" spans="1:8" x14ac:dyDescent="0.2">
      <c r="A103" s="50" t="s">
        <v>24</v>
      </c>
      <c r="B103" s="106">
        <f>B104</f>
        <v>5152.32</v>
      </c>
      <c r="C103" s="106"/>
      <c r="D103" s="106"/>
      <c r="E103" s="106">
        <f t="shared" ref="E103" si="31">E104</f>
        <v>5969.16</v>
      </c>
      <c r="F103" s="112">
        <f t="shared" si="27"/>
        <v>115.85382895472331</v>
      </c>
      <c r="G103" s="112" t="str">
        <f t="shared" si="28"/>
        <v>-</v>
      </c>
      <c r="H103" s="84"/>
    </row>
    <row r="104" spans="1:8" x14ac:dyDescent="0.2">
      <c r="A104" s="51" t="s">
        <v>25</v>
      </c>
      <c r="B104" s="107">
        <v>5152.32</v>
      </c>
      <c r="C104" s="107"/>
      <c r="D104" s="107"/>
      <c r="E104" s="107">
        <v>5969.16</v>
      </c>
      <c r="F104" s="113">
        <f t="shared" si="27"/>
        <v>115.85382895472331</v>
      </c>
      <c r="G104" s="112" t="str">
        <f t="shared" si="28"/>
        <v>-</v>
      </c>
      <c r="H104" s="84"/>
    </row>
    <row r="105" spans="1:8" x14ac:dyDescent="0.2">
      <c r="A105" s="50" t="s">
        <v>26</v>
      </c>
      <c r="B105" s="106">
        <f>SUM(B106:B108)</f>
        <v>9562.25</v>
      </c>
      <c r="C105" s="106"/>
      <c r="D105" s="106"/>
      <c r="E105" s="106">
        <f t="shared" ref="E105" si="32">SUM(E106:E108)</f>
        <v>13272.89</v>
      </c>
      <c r="F105" s="112">
        <f t="shared" si="27"/>
        <v>138.80509294360635</v>
      </c>
      <c r="G105" s="112" t="str">
        <f t="shared" si="28"/>
        <v>-</v>
      </c>
      <c r="H105" s="84"/>
    </row>
    <row r="106" spans="1:8" x14ac:dyDescent="0.2">
      <c r="A106" s="51" t="s">
        <v>145</v>
      </c>
      <c r="B106" s="22">
        <v>0</v>
      </c>
      <c r="C106" s="107"/>
      <c r="D106" s="107"/>
      <c r="E106" s="22">
        <v>0</v>
      </c>
      <c r="F106" s="113" t="str">
        <f t="shared" si="27"/>
        <v>-</v>
      </c>
      <c r="G106" s="112" t="str">
        <f t="shared" si="28"/>
        <v>-</v>
      </c>
      <c r="H106" s="84"/>
    </row>
    <row r="107" spans="1:8" x14ac:dyDescent="0.2">
      <c r="A107" s="51" t="s">
        <v>27</v>
      </c>
      <c r="B107" s="107">
        <v>9562.25</v>
      </c>
      <c r="C107" s="107"/>
      <c r="D107" s="107"/>
      <c r="E107" s="107">
        <v>13272.89</v>
      </c>
      <c r="F107" s="113">
        <f t="shared" si="27"/>
        <v>138.80509294360635</v>
      </c>
      <c r="G107" s="112" t="str">
        <f t="shared" si="28"/>
        <v>-</v>
      </c>
      <c r="H107" s="84"/>
    </row>
    <row r="108" spans="1:8" x14ac:dyDescent="0.2">
      <c r="A108" s="51" t="s">
        <v>210</v>
      </c>
      <c r="B108" s="107">
        <v>0</v>
      </c>
      <c r="C108" s="107"/>
      <c r="D108" s="107"/>
      <c r="E108" s="107">
        <v>0</v>
      </c>
      <c r="F108" s="113" t="str">
        <f t="shared" si="27"/>
        <v>-</v>
      </c>
      <c r="G108" s="112" t="str">
        <f t="shared" si="28"/>
        <v>-</v>
      </c>
      <c r="H108" s="84"/>
    </row>
    <row r="109" spans="1:8" ht="5.25" customHeight="1" x14ac:dyDescent="0.2">
      <c r="A109" s="51"/>
      <c r="B109" s="107"/>
      <c r="C109" s="107"/>
      <c r="D109" s="107"/>
      <c r="E109" s="107"/>
      <c r="F109" s="113"/>
      <c r="G109" s="112"/>
      <c r="H109" s="84"/>
    </row>
    <row r="110" spans="1:8" x14ac:dyDescent="0.2">
      <c r="A110" s="53" t="s">
        <v>28</v>
      </c>
      <c r="B110" s="106">
        <f>B111+B116+B123+B133+B135</f>
        <v>48534.82</v>
      </c>
      <c r="C110" s="106">
        <v>381909</v>
      </c>
      <c r="D110" s="106">
        <v>381909</v>
      </c>
      <c r="E110" s="106">
        <f t="shared" ref="E110" si="33">E111+E116+E123+E133+E135</f>
        <v>76013.900000000009</v>
      </c>
      <c r="F110" s="112">
        <f t="shared" si="27"/>
        <v>156.61724922437131</v>
      </c>
      <c r="G110" s="112">
        <f t="shared" si="28"/>
        <v>19.903668151313536</v>
      </c>
      <c r="H110" s="84"/>
    </row>
    <row r="111" spans="1:8" x14ac:dyDescent="0.2">
      <c r="A111" s="50" t="s">
        <v>29</v>
      </c>
      <c r="B111" s="106">
        <f>SUM(B112:B115)</f>
        <v>5239.6499999999996</v>
      </c>
      <c r="C111" s="106"/>
      <c r="D111" s="106"/>
      <c r="E111" s="106">
        <f t="shared" ref="E111" si="34">SUM(E112:E115)</f>
        <v>6869.32</v>
      </c>
      <c r="F111" s="112">
        <f t="shared" si="27"/>
        <v>131.10264998616321</v>
      </c>
      <c r="G111" s="112" t="str">
        <f t="shared" si="28"/>
        <v>-</v>
      </c>
      <c r="H111" s="84"/>
    </row>
    <row r="112" spans="1:8" x14ac:dyDescent="0.2">
      <c r="A112" s="51" t="s">
        <v>30</v>
      </c>
      <c r="B112" s="107">
        <v>228.54</v>
      </c>
      <c r="C112" s="107"/>
      <c r="D112" s="107"/>
      <c r="E112" s="107">
        <v>143.38</v>
      </c>
      <c r="F112" s="113">
        <f t="shared" si="27"/>
        <v>62.737376389253519</v>
      </c>
      <c r="G112" s="112" t="str">
        <f t="shared" si="28"/>
        <v>-</v>
      </c>
      <c r="H112" s="84"/>
    </row>
    <row r="113" spans="1:8" x14ac:dyDescent="0.2">
      <c r="A113" s="51" t="s">
        <v>31</v>
      </c>
      <c r="B113" s="107">
        <v>5011.1099999999997</v>
      </c>
      <c r="C113" s="107"/>
      <c r="D113" s="107"/>
      <c r="E113" s="107">
        <v>6410.94</v>
      </c>
      <c r="F113" s="113">
        <f t="shared" si="27"/>
        <v>127.93452947550543</v>
      </c>
      <c r="G113" s="112" t="str">
        <f t="shared" si="28"/>
        <v>-</v>
      </c>
      <c r="H113" s="84"/>
    </row>
    <row r="114" spans="1:8" x14ac:dyDescent="0.2">
      <c r="A114" s="51" t="s">
        <v>32</v>
      </c>
      <c r="B114" s="107">
        <v>0</v>
      </c>
      <c r="C114" s="107"/>
      <c r="D114" s="107"/>
      <c r="E114" s="107">
        <v>315</v>
      </c>
      <c r="F114" s="113" t="str">
        <f t="shared" si="27"/>
        <v>-</v>
      </c>
      <c r="G114" s="112" t="str">
        <f t="shared" si="28"/>
        <v>-</v>
      </c>
      <c r="H114" s="84"/>
    </row>
    <row r="115" spans="1:8" x14ac:dyDescent="0.2">
      <c r="A115" s="51" t="s">
        <v>33</v>
      </c>
      <c r="B115" s="107">
        <v>0</v>
      </c>
      <c r="C115" s="107"/>
      <c r="D115" s="107"/>
      <c r="E115" s="107">
        <v>0</v>
      </c>
      <c r="F115" s="113" t="str">
        <f t="shared" si="27"/>
        <v>-</v>
      </c>
      <c r="G115" s="112" t="str">
        <f t="shared" si="28"/>
        <v>-</v>
      </c>
      <c r="H115" s="84"/>
    </row>
    <row r="116" spans="1:8" x14ac:dyDescent="0.2">
      <c r="A116" s="50" t="s">
        <v>34</v>
      </c>
      <c r="B116" s="106">
        <f>SUM(B117:B122)</f>
        <v>4018.52</v>
      </c>
      <c r="C116" s="106"/>
      <c r="D116" s="106"/>
      <c r="E116" s="106">
        <f t="shared" ref="E116" si="35">SUM(E117:E122)</f>
        <v>1018.24</v>
      </c>
      <c r="F116" s="112">
        <f t="shared" si="27"/>
        <v>25.338681902790082</v>
      </c>
      <c r="G116" s="112" t="str">
        <f t="shared" si="28"/>
        <v>-</v>
      </c>
      <c r="H116" s="84"/>
    </row>
    <row r="117" spans="1:8" x14ac:dyDescent="0.2">
      <c r="A117" s="51" t="s">
        <v>35</v>
      </c>
      <c r="B117" s="107">
        <v>2214.61</v>
      </c>
      <c r="C117" s="107"/>
      <c r="D117" s="107"/>
      <c r="E117" s="107">
        <v>161.63999999999999</v>
      </c>
      <c r="F117" s="113">
        <f t="shared" si="27"/>
        <v>7.2988020464099757</v>
      </c>
      <c r="G117" s="112" t="str">
        <f t="shared" si="28"/>
        <v>-</v>
      </c>
      <c r="H117" s="84"/>
    </row>
    <row r="118" spans="1:8" x14ac:dyDescent="0.2">
      <c r="A118" s="51" t="s">
        <v>36</v>
      </c>
      <c r="B118" s="107">
        <v>81.25</v>
      </c>
      <c r="C118" s="107"/>
      <c r="D118" s="107"/>
      <c r="E118" s="107">
        <v>0</v>
      </c>
      <c r="F118" s="113">
        <f t="shared" si="27"/>
        <v>0</v>
      </c>
      <c r="G118" s="112" t="str">
        <f t="shared" si="28"/>
        <v>-</v>
      </c>
      <c r="H118" s="84"/>
    </row>
    <row r="119" spans="1:8" x14ac:dyDescent="0.2">
      <c r="A119" s="51" t="s">
        <v>37</v>
      </c>
      <c r="B119" s="107">
        <v>758.18</v>
      </c>
      <c r="C119" s="107"/>
      <c r="D119" s="107"/>
      <c r="E119" s="107">
        <v>815.5</v>
      </c>
      <c r="F119" s="113">
        <f t="shared" si="27"/>
        <v>107.56020997652274</v>
      </c>
      <c r="G119" s="112" t="str">
        <f t="shared" si="28"/>
        <v>-</v>
      </c>
      <c r="H119" s="84"/>
    </row>
    <row r="120" spans="1:8" x14ac:dyDescent="0.2">
      <c r="A120" s="51" t="s">
        <v>38</v>
      </c>
      <c r="B120" s="107">
        <v>331.22</v>
      </c>
      <c r="C120" s="107"/>
      <c r="D120" s="107"/>
      <c r="E120" s="107">
        <v>41.1</v>
      </c>
      <c r="F120" s="113">
        <f t="shared" si="27"/>
        <v>12.408670973975001</v>
      </c>
      <c r="G120" s="112" t="str">
        <f t="shared" si="28"/>
        <v>-</v>
      </c>
      <c r="H120" s="84"/>
    </row>
    <row r="121" spans="1:8" x14ac:dyDescent="0.2">
      <c r="A121" s="51" t="s">
        <v>39</v>
      </c>
      <c r="B121" s="107">
        <v>120.58</v>
      </c>
      <c r="C121" s="107"/>
      <c r="D121" s="107"/>
      <c r="E121" s="107">
        <v>0</v>
      </c>
      <c r="F121" s="113">
        <f t="shared" si="27"/>
        <v>0</v>
      </c>
      <c r="G121" s="112" t="str">
        <f t="shared" si="28"/>
        <v>-</v>
      </c>
      <c r="H121" s="84"/>
    </row>
    <row r="122" spans="1:8" x14ac:dyDescent="0.2">
      <c r="A122" s="51" t="s">
        <v>40</v>
      </c>
      <c r="B122" s="107">
        <v>512.67999999999995</v>
      </c>
      <c r="C122" s="107"/>
      <c r="D122" s="107"/>
      <c r="E122" s="107">
        <v>0</v>
      </c>
      <c r="F122" s="113">
        <f t="shared" si="27"/>
        <v>0</v>
      </c>
      <c r="G122" s="112" t="str">
        <f t="shared" si="28"/>
        <v>-</v>
      </c>
      <c r="H122" s="84"/>
    </row>
    <row r="123" spans="1:8" x14ac:dyDescent="0.2">
      <c r="A123" s="50" t="s">
        <v>41</v>
      </c>
      <c r="B123" s="106">
        <f>SUM(B124:B132)</f>
        <v>35729.51</v>
      </c>
      <c r="C123" s="106"/>
      <c r="D123" s="106"/>
      <c r="E123" s="106">
        <f t="shared" ref="E123" si="36">SUM(E124:E132)</f>
        <v>63223.37</v>
      </c>
      <c r="F123" s="112">
        <f t="shared" si="27"/>
        <v>176.95000575154822</v>
      </c>
      <c r="G123" s="112" t="str">
        <f t="shared" si="28"/>
        <v>-</v>
      </c>
      <c r="H123" s="84"/>
    </row>
    <row r="124" spans="1:8" x14ac:dyDescent="0.2">
      <c r="A124" s="51" t="s">
        <v>42</v>
      </c>
      <c r="B124" s="107">
        <v>1212.1600000000001</v>
      </c>
      <c r="C124" s="107"/>
      <c r="D124" s="107"/>
      <c r="E124" s="107">
        <v>4178.88</v>
      </c>
      <c r="F124" s="113">
        <f t="shared" si="27"/>
        <v>344.74656810982049</v>
      </c>
      <c r="G124" s="112" t="str">
        <f t="shared" si="28"/>
        <v>-</v>
      </c>
      <c r="H124" s="84"/>
    </row>
    <row r="125" spans="1:8" x14ac:dyDescent="0.2">
      <c r="A125" s="51" t="s">
        <v>43</v>
      </c>
      <c r="B125" s="107">
        <v>189.35</v>
      </c>
      <c r="C125" s="107"/>
      <c r="D125" s="107"/>
      <c r="E125" s="107">
        <v>344</v>
      </c>
      <c r="F125" s="113">
        <f t="shared" si="27"/>
        <v>181.67414840242938</v>
      </c>
      <c r="G125" s="112" t="str">
        <f t="shared" si="28"/>
        <v>-</v>
      </c>
      <c r="H125" s="84"/>
    </row>
    <row r="126" spans="1:8" x14ac:dyDescent="0.2">
      <c r="A126" s="51" t="s">
        <v>44</v>
      </c>
      <c r="B126" s="107">
        <v>1650</v>
      </c>
      <c r="C126" s="107"/>
      <c r="D126" s="107"/>
      <c r="E126" s="107">
        <v>4518.8500000000004</v>
      </c>
      <c r="F126" s="113">
        <f t="shared" si="27"/>
        <v>273.86969696969697</v>
      </c>
      <c r="G126" s="112" t="str">
        <f t="shared" si="28"/>
        <v>-</v>
      </c>
      <c r="H126" s="84"/>
    </row>
    <row r="127" spans="1:8" x14ac:dyDescent="0.2">
      <c r="A127" s="51" t="s">
        <v>45</v>
      </c>
      <c r="B127" s="107">
        <v>143.78</v>
      </c>
      <c r="C127" s="107"/>
      <c r="D127" s="107"/>
      <c r="E127" s="107">
        <v>122.81</v>
      </c>
      <c r="F127" s="113">
        <f t="shared" si="27"/>
        <v>85.415217693698708</v>
      </c>
      <c r="G127" s="112" t="str">
        <f t="shared" si="28"/>
        <v>-</v>
      </c>
      <c r="H127" s="84"/>
    </row>
    <row r="128" spans="1:8" x14ac:dyDescent="0.2">
      <c r="A128" s="51" t="s">
        <v>46</v>
      </c>
      <c r="B128" s="107">
        <v>147.81</v>
      </c>
      <c r="C128" s="107"/>
      <c r="D128" s="107"/>
      <c r="E128" s="107">
        <v>146.69999999999999</v>
      </c>
      <c r="F128" s="113">
        <f t="shared" si="27"/>
        <v>99.249035924497647</v>
      </c>
      <c r="G128" s="112" t="str">
        <f t="shared" si="28"/>
        <v>-</v>
      </c>
      <c r="H128" s="84"/>
    </row>
    <row r="129" spans="1:8" x14ac:dyDescent="0.2">
      <c r="A129" s="51" t="s">
        <v>47</v>
      </c>
      <c r="B129" s="107">
        <v>220.25</v>
      </c>
      <c r="C129" s="107"/>
      <c r="D129" s="107"/>
      <c r="E129" s="107">
        <v>30</v>
      </c>
      <c r="F129" s="113">
        <f t="shared" si="27"/>
        <v>13.620885357548239</v>
      </c>
      <c r="G129" s="112" t="str">
        <f t="shared" si="28"/>
        <v>-</v>
      </c>
      <c r="H129" s="84"/>
    </row>
    <row r="130" spans="1:8" x14ac:dyDescent="0.2">
      <c r="A130" s="51" t="s">
        <v>48</v>
      </c>
      <c r="B130" s="107">
        <v>28241.59</v>
      </c>
      <c r="C130" s="107"/>
      <c r="D130" s="107"/>
      <c r="E130" s="107">
        <v>28750</v>
      </c>
      <c r="F130" s="113">
        <f t="shared" si="27"/>
        <v>101.80021733903793</v>
      </c>
      <c r="G130" s="112" t="str">
        <f t="shared" si="28"/>
        <v>-</v>
      </c>
      <c r="H130" s="84"/>
    </row>
    <row r="131" spans="1:8" x14ac:dyDescent="0.2">
      <c r="A131" s="51" t="s">
        <v>49</v>
      </c>
      <c r="B131" s="107">
        <v>1648.31</v>
      </c>
      <c r="C131" s="107"/>
      <c r="D131" s="107"/>
      <c r="E131" s="107">
        <v>2323.48</v>
      </c>
      <c r="F131" s="113">
        <f t="shared" si="27"/>
        <v>140.96134829006681</v>
      </c>
      <c r="G131" s="112" t="str">
        <f t="shared" si="28"/>
        <v>-</v>
      </c>
      <c r="H131" s="84"/>
    </row>
    <row r="132" spans="1:8" x14ac:dyDescent="0.2">
      <c r="A132" s="51" t="s">
        <v>50</v>
      </c>
      <c r="B132" s="107">
        <v>2276.2600000000002</v>
      </c>
      <c r="C132" s="107"/>
      <c r="D132" s="107"/>
      <c r="E132" s="107">
        <v>22808.65</v>
      </c>
      <c r="F132" s="113">
        <f t="shared" si="27"/>
        <v>1002.023055362744</v>
      </c>
      <c r="G132" s="112" t="str">
        <f t="shared" si="28"/>
        <v>-</v>
      </c>
      <c r="H132" s="84"/>
    </row>
    <row r="133" spans="1:8" x14ac:dyDescent="0.2">
      <c r="A133" s="97" t="s">
        <v>51</v>
      </c>
      <c r="B133" s="106">
        <f>B134</f>
        <v>0</v>
      </c>
      <c r="C133" s="106"/>
      <c r="D133" s="106"/>
      <c r="E133" s="106">
        <f t="shared" ref="E133" si="37">E134</f>
        <v>0</v>
      </c>
      <c r="F133" s="112" t="str">
        <f t="shared" si="27"/>
        <v>-</v>
      </c>
      <c r="G133" s="112" t="str">
        <f t="shared" si="28"/>
        <v>-</v>
      </c>
      <c r="H133" s="84"/>
    </row>
    <row r="134" spans="1:8" x14ac:dyDescent="0.2">
      <c r="A134" s="51" t="s">
        <v>52</v>
      </c>
      <c r="B134" s="22">
        <v>0</v>
      </c>
      <c r="C134" s="107"/>
      <c r="D134" s="107"/>
      <c r="E134" s="22">
        <v>0</v>
      </c>
      <c r="F134" s="113" t="str">
        <f t="shared" si="27"/>
        <v>-</v>
      </c>
      <c r="G134" s="112" t="str">
        <f t="shared" si="28"/>
        <v>-</v>
      </c>
      <c r="H134" s="84"/>
    </row>
    <row r="135" spans="1:8" x14ac:dyDescent="0.2">
      <c r="A135" s="50" t="s">
        <v>53</v>
      </c>
      <c r="B135" s="106">
        <f>SUM(B136:B142)</f>
        <v>3547.1400000000003</v>
      </c>
      <c r="C135" s="106"/>
      <c r="D135" s="106"/>
      <c r="E135" s="106">
        <f t="shared" ref="E135" si="38">SUM(E136:E142)</f>
        <v>4902.9699999999993</v>
      </c>
      <c r="F135" s="112">
        <f t="shared" si="27"/>
        <v>138.2231882587098</v>
      </c>
      <c r="G135" s="112" t="str">
        <f t="shared" si="28"/>
        <v>-</v>
      </c>
      <c r="H135" s="84"/>
    </row>
    <row r="136" spans="1:8" x14ac:dyDescent="0.2">
      <c r="A136" s="51" t="s">
        <v>54</v>
      </c>
      <c r="B136" s="22">
        <v>1644.65</v>
      </c>
      <c r="C136" s="107"/>
      <c r="D136" s="107"/>
      <c r="E136" s="22">
        <v>2171.6</v>
      </c>
      <c r="F136" s="113">
        <f t="shared" si="27"/>
        <v>132.04025172529109</v>
      </c>
      <c r="G136" s="112" t="str">
        <f t="shared" si="28"/>
        <v>-</v>
      </c>
      <c r="H136" s="84"/>
    </row>
    <row r="137" spans="1:8" x14ac:dyDescent="0.2">
      <c r="A137" s="51" t="s">
        <v>55</v>
      </c>
      <c r="B137" s="107">
        <v>0</v>
      </c>
      <c r="C137" s="107"/>
      <c r="D137" s="107"/>
      <c r="E137" s="107">
        <v>0</v>
      </c>
      <c r="F137" s="113" t="str">
        <f t="shared" si="27"/>
        <v>-</v>
      </c>
      <c r="G137" s="112" t="str">
        <f t="shared" si="28"/>
        <v>-</v>
      </c>
      <c r="H137" s="84"/>
    </row>
    <row r="138" spans="1:8" x14ac:dyDescent="0.2">
      <c r="A138" s="51" t="s">
        <v>56</v>
      </c>
      <c r="B138" s="107">
        <v>1080.79</v>
      </c>
      <c r="C138" s="107"/>
      <c r="D138" s="107"/>
      <c r="E138" s="107">
        <v>1006.6</v>
      </c>
      <c r="F138" s="113">
        <f t="shared" si="27"/>
        <v>93.135576754041026</v>
      </c>
      <c r="G138" s="112" t="str">
        <f t="shared" si="28"/>
        <v>-</v>
      </c>
      <c r="H138" s="84"/>
    </row>
    <row r="139" spans="1:8" x14ac:dyDescent="0.2">
      <c r="A139" s="51" t="s">
        <v>57</v>
      </c>
      <c r="B139" s="107">
        <v>27</v>
      </c>
      <c r="C139" s="107"/>
      <c r="D139" s="107"/>
      <c r="E139" s="107">
        <v>30</v>
      </c>
      <c r="F139" s="113">
        <f t="shared" si="27"/>
        <v>111.11111111111111</v>
      </c>
      <c r="G139" s="112" t="str">
        <f t="shared" si="28"/>
        <v>-</v>
      </c>
      <c r="H139" s="84"/>
    </row>
    <row r="140" spans="1:8" x14ac:dyDescent="0.2">
      <c r="A140" s="51" t="s">
        <v>58</v>
      </c>
      <c r="B140" s="107">
        <v>0</v>
      </c>
      <c r="C140" s="107"/>
      <c r="D140" s="107"/>
      <c r="E140" s="107">
        <v>0</v>
      </c>
      <c r="F140" s="113" t="str">
        <f t="shared" si="27"/>
        <v>-</v>
      </c>
      <c r="G140" s="112" t="str">
        <f t="shared" si="28"/>
        <v>-</v>
      </c>
      <c r="H140" s="84"/>
    </row>
    <row r="141" spans="1:8" x14ac:dyDescent="0.2">
      <c r="A141" s="51" t="s">
        <v>241</v>
      </c>
      <c r="B141" s="107">
        <v>0</v>
      </c>
      <c r="C141" s="107"/>
      <c r="D141" s="107"/>
      <c r="E141" s="107">
        <v>1320</v>
      </c>
      <c r="F141" s="113" t="str">
        <f t="shared" si="27"/>
        <v>-</v>
      </c>
      <c r="G141" s="112" t="str">
        <f t="shared" si="28"/>
        <v>-</v>
      </c>
      <c r="H141" s="84"/>
    </row>
    <row r="142" spans="1:8" x14ac:dyDescent="0.2">
      <c r="A142" s="51" t="s">
        <v>59</v>
      </c>
      <c r="B142" s="107">
        <v>794.7</v>
      </c>
      <c r="C142" s="107"/>
      <c r="D142" s="107"/>
      <c r="E142" s="107">
        <v>374.77</v>
      </c>
      <c r="F142" s="113">
        <f t="shared" si="27"/>
        <v>47.158676230023907</v>
      </c>
      <c r="G142" s="112" t="str">
        <f t="shared" si="28"/>
        <v>-</v>
      </c>
      <c r="H142" s="84"/>
    </row>
    <row r="143" spans="1:8" ht="5.25" customHeight="1" x14ac:dyDescent="0.2">
      <c r="A143" s="51"/>
      <c r="B143" s="107"/>
      <c r="C143" s="107"/>
      <c r="D143" s="107"/>
      <c r="E143" s="107"/>
      <c r="F143" s="113"/>
      <c r="G143" s="112"/>
      <c r="H143" s="84"/>
    </row>
    <row r="144" spans="1:8" x14ac:dyDescent="0.2">
      <c r="A144" s="53" t="s">
        <v>60</v>
      </c>
      <c r="B144" s="106">
        <f>B145+B148</f>
        <v>293.16000000000003</v>
      </c>
      <c r="C144" s="106">
        <v>1000</v>
      </c>
      <c r="D144" s="106">
        <v>1000</v>
      </c>
      <c r="E144" s="106">
        <f t="shared" ref="E144" si="39">E145+E148</f>
        <v>390.19</v>
      </c>
      <c r="F144" s="112">
        <f t="shared" si="27"/>
        <v>133.09796698048845</v>
      </c>
      <c r="G144" s="112">
        <f t="shared" si="28"/>
        <v>39.018999999999998</v>
      </c>
      <c r="H144" s="84"/>
    </row>
    <row r="145" spans="1:8" x14ac:dyDescent="0.2">
      <c r="A145" s="50" t="s">
        <v>61</v>
      </c>
      <c r="B145" s="106">
        <f>B146+B147</f>
        <v>0</v>
      </c>
      <c r="C145" s="106"/>
      <c r="D145" s="106"/>
      <c r="E145" s="106">
        <f t="shared" ref="E145" si="40">E146+E147</f>
        <v>0</v>
      </c>
      <c r="F145" s="112" t="str">
        <f t="shared" si="27"/>
        <v>-</v>
      </c>
      <c r="G145" s="112" t="str">
        <f t="shared" si="28"/>
        <v>-</v>
      </c>
      <c r="H145" s="84"/>
    </row>
    <row r="146" spans="1:8" x14ac:dyDescent="0.2">
      <c r="A146" s="51" t="s">
        <v>217</v>
      </c>
      <c r="B146" s="22">
        <v>0</v>
      </c>
      <c r="C146" s="107"/>
      <c r="D146" s="107"/>
      <c r="E146" s="22">
        <v>0</v>
      </c>
      <c r="F146" s="113" t="str">
        <f t="shared" si="27"/>
        <v>-</v>
      </c>
      <c r="G146" s="112" t="str">
        <f t="shared" si="28"/>
        <v>-</v>
      </c>
      <c r="H146" s="84"/>
    </row>
    <row r="147" spans="1:8" x14ac:dyDescent="0.2">
      <c r="A147" s="51" t="s">
        <v>216</v>
      </c>
      <c r="B147" s="22">
        <v>0</v>
      </c>
      <c r="C147" s="107"/>
      <c r="D147" s="107"/>
      <c r="E147" s="22">
        <v>0</v>
      </c>
      <c r="F147" s="113" t="str">
        <f t="shared" si="27"/>
        <v>-</v>
      </c>
      <c r="G147" s="112" t="str">
        <f t="shared" si="28"/>
        <v>-</v>
      </c>
      <c r="H147" s="84"/>
    </row>
    <row r="148" spans="1:8" x14ac:dyDescent="0.2">
      <c r="A148" s="50" t="s">
        <v>62</v>
      </c>
      <c r="B148" s="106">
        <f>SUM(B149:B152)</f>
        <v>293.16000000000003</v>
      </c>
      <c r="C148" s="106"/>
      <c r="D148" s="106"/>
      <c r="E148" s="106">
        <f t="shared" ref="E148" si="41">SUM(E149:E152)</f>
        <v>390.19</v>
      </c>
      <c r="F148" s="112">
        <f t="shared" si="27"/>
        <v>133.09796698048845</v>
      </c>
      <c r="G148" s="112" t="str">
        <f t="shared" si="28"/>
        <v>-</v>
      </c>
      <c r="H148" s="84"/>
    </row>
    <row r="149" spans="1:8" x14ac:dyDescent="0.2">
      <c r="A149" s="51" t="s">
        <v>63</v>
      </c>
      <c r="B149" s="107">
        <v>293.16000000000003</v>
      </c>
      <c r="C149" s="107"/>
      <c r="D149" s="107"/>
      <c r="E149" s="107">
        <v>390.19</v>
      </c>
      <c r="F149" s="113">
        <f t="shared" si="27"/>
        <v>133.09796698048845</v>
      </c>
      <c r="G149" s="112" t="str">
        <f t="shared" si="28"/>
        <v>-</v>
      </c>
      <c r="H149" s="84"/>
    </row>
    <row r="150" spans="1:8" x14ac:dyDescent="0.2">
      <c r="A150" s="51" t="s">
        <v>64</v>
      </c>
      <c r="B150" s="22">
        <v>0</v>
      </c>
      <c r="C150" s="107"/>
      <c r="D150" s="107"/>
      <c r="E150" s="22">
        <v>0</v>
      </c>
      <c r="F150" s="113" t="str">
        <f t="shared" si="27"/>
        <v>-</v>
      </c>
      <c r="G150" s="112" t="str">
        <f t="shared" si="28"/>
        <v>-</v>
      </c>
      <c r="H150" s="84"/>
    </row>
    <row r="151" spans="1:8" x14ac:dyDescent="0.2">
      <c r="A151" s="51" t="s">
        <v>65</v>
      </c>
      <c r="B151" s="107">
        <v>0</v>
      </c>
      <c r="C151" s="107"/>
      <c r="D151" s="107"/>
      <c r="E151" s="107">
        <v>0</v>
      </c>
      <c r="F151" s="113" t="str">
        <f t="shared" si="27"/>
        <v>-</v>
      </c>
      <c r="G151" s="112" t="str">
        <f t="shared" si="28"/>
        <v>-</v>
      </c>
      <c r="H151" s="84"/>
    </row>
    <row r="152" spans="1:8" x14ac:dyDescent="0.2">
      <c r="A152" s="51" t="s">
        <v>66</v>
      </c>
      <c r="B152" s="22">
        <v>0</v>
      </c>
      <c r="C152" s="107"/>
      <c r="D152" s="107"/>
      <c r="E152" s="22">
        <v>0</v>
      </c>
      <c r="F152" s="113" t="str">
        <f t="shared" si="27"/>
        <v>-</v>
      </c>
      <c r="G152" s="112" t="str">
        <f t="shared" si="28"/>
        <v>-</v>
      </c>
      <c r="H152" s="84"/>
    </row>
    <row r="153" spans="1:8" ht="5.25" customHeight="1" x14ac:dyDescent="0.2">
      <c r="A153" s="51"/>
      <c r="B153" s="107"/>
      <c r="C153" s="107"/>
      <c r="D153" s="107"/>
      <c r="E153" s="107"/>
      <c r="F153" s="113"/>
      <c r="G153" s="112"/>
      <c r="H153" s="84"/>
    </row>
    <row r="154" spans="1:8" x14ac:dyDescent="0.2">
      <c r="A154" s="53" t="s">
        <v>67</v>
      </c>
      <c r="B154" s="106">
        <f>B155</f>
        <v>0</v>
      </c>
      <c r="C154" s="22">
        <v>0</v>
      </c>
      <c r="D154" s="22">
        <v>0</v>
      </c>
      <c r="E154" s="106">
        <f t="shared" ref="E154:E155" si="42">E155</f>
        <v>0</v>
      </c>
      <c r="F154" s="112" t="str">
        <f t="shared" si="27"/>
        <v>-</v>
      </c>
      <c r="G154" s="112" t="str">
        <f t="shared" si="28"/>
        <v>-</v>
      </c>
      <c r="H154" s="84"/>
    </row>
    <row r="155" spans="1:8" x14ac:dyDescent="0.2">
      <c r="A155" s="50" t="s">
        <v>242</v>
      </c>
      <c r="B155" s="106">
        <f>B156</f>
        <v>0</v>
      </c>
      <c r="C155" s="106"/>
      <c r="D155" s="106"/>
      <c r="E155" s="106">
        <f t="shared" si="42"/>
        <v>0</v>
      </c>
      <c r="F155" s="112" t="str">
        <f t="shared" si="27"/>
        <v>-</v>
      </c>
      <c r="G155" s="112" t="str">
        <f t="shared" si="28"/>
        <v>-</v>
      </c>
      <c r="H155" s="84"/>
    </row>
    <row r="156" spans="1:8" x14ac:dyDescent="0.2">
      <c r="A156" s="51" t="s">
        <v>243</v>
      </c>
      <c r="B156" s="22">
        <v>0</v>
      </c>
      <c r="C156" s="107"/>
      <c r="D156" s="107"/>
      <c r="E156" s="22">
        <v>0</v>
      </c>
      <c r="F156" s="113" t="str">
        <f t="shared" si="27"/>
        <v>-</v>
      </c>
      <c r="G156" s="112" t="str">
        <f t="shared" si="28"/>
        <v>-</v>
      </c>
      <c r="H156" s="84"/>
    </row>
    <row r="157" spans="1:8" x14ac:dyDescent="0.2">
      <c r="A157" s="51"/>
      <c r="B157" s="22">
        <v>0</v>
      </c>
      <c r="C157" s="107"/>
      <c r="D157" s="107"/>
      <c r="E157" s="22">
        <v>0</v>
      </c>
      <c r="F157" s="113"/>
      <c r="G157" s="112"/>
      <c r="H157" s="84"/>
    </row>
    <row r="158" spans="1:8" ht="12" customHeight="1" x14ac:dyDescent="0.2">
      <c r="A158" s="53" t="s">
        <v>275</v>
      </c>
      <c r="B158" s="106">
        <f>B159</f>
        <v>0</v>
      </c>
      <c r="C158" s="106">
        <v>350</v>
      </c>
      <c r="D158" s="106">
        <v>350</v>
      </c>
      <c r="E158" s="106">
        <f t="shared" ref="E158" si="43">E159</f>
        <v>0</v>
      </c>
      <c r="F158" s="112" t="str">
        <f t="shared" si="27"/>
        <v>-</v>
      </c>
      <c r="G158" s="112">
        <f t="shared" si="28"/>
        <v>0</v>
      </c>
      <c r="H158" s="84"/>
    </row>
    <row r="159" spans="1:8" hidden="1" x14ac:dyDescent="0.2">
      <c r="A159" s="50" t="s">
        <v>68</v>
      </c>
      <c r="B159" s="106">
        <f>B160+B161</f>
        <v>0</v>
      </c>
      <c r="C159" s="106"/>
      <c r="D159" s="106"/>
      <c r="E159" s="106">
        <f t="shared" ref="E159" si="44">E160+E161</f>
        <v>0</v>
      </c>
      <c r="F159" s="112" t="str">
        <f t="shared" si="27"/>
        <v>-</v>
      </c>
      <c r="G159" s="112" t="str">
        <f t="shared" si="28"/>
        <v>-</v>
      </c>
      <c r="H159" s="84"/>
    </row>
    <row r="160" spans="1:8" hidden="1" x14ac:dyDescent="0.2">
      <c r="A160" s="51" t="s">
        <v>69</v>
      </c>
      <c r="B160" s="22">
        <v>0</v>
      </c>
      <c r="C160" s="107"/>
      <c r="D160" s="107"/>
      <c r="E160" s="22">
        <v>0</v>
      </c>
      <c r="F160" s="113" t="str">
        <f t="shared" ref="F160:F206" si="45">IFERROR(E160/B160*100,"-")</f>
        <v>-</v>
      </c>
      <c r="G160" s="112" t="str">
        <f t="shared" ref="G160:G206" si="46">IFERROR(E160/D160*100,"-")</f>
        <v>-</v>
      </c>
      <c r="H160" s="84"/>
    </row>
    <row r="161" spans="1:8" hidden="1" x14ac:dyDescent="0.2">
      <c r="A161" s="51" t="s">
        <v>70</v>
      </c>
      <c r="B161" s="107">
        <v>0</v>
      </c>
      <c r="C161" s="107"/>
      <c r="D161" s="107"/>
      <c r="E161" s="107">
        <v>0</v>
      </c>
      <c r="F161" s="113" t="str">
        <f t="shared" si="45"/>
        <v>-</v>
      </c>
      <c r="G161" s="112" t="str">
        <f t="shared" si="46"/>
        <v>-</v>
      </c>
      <c r="H161" s="84"/>
    </row>
    <row r="162" spans="1:8" ht="7.5" hidden="1" customHeight="1" x14ac:dyDescent="0.2">
      <c r="A162" s="51"/>
      <c r="B162" s="107"/>
      <c r="C162" s="107"/>
      <c r="D162" s="107"/>
      <c r="E162" s="107"/>
      <c r="F162" s="113"/>
      <c r="G162" s="112"/>
      <c r="H162" s="84"/>
    </row>
    <row r="163" spans="1:8" hidden="1" x14ac:dyDescent="0.2">
      <c r="A163" s="53" t="s">
        <v>71</v>
      </c>
      <c r="B163" s="106">
        <f>B164+B167</f>
        <v>0</v>
      </c>
      <c r="C163" s="22">
        <v>0</v>
      </c>
      <c r="D163" s="22">
        <v>0</v>
      </c>
      <c r="E163" s="106">
        <f t="shared" ref="E163" si="47">E164+E167</f>
        <v>0</v>
      </c>
      <c r="F163" s="112" t="str">
        <f t="shared" si="45"/>
        <v>-</v>
      </c>
      <c r="G163" s="112" t="str">
        <f t="shared" si="46"/>
        <v>-</v>
      </c>
      <c r="H163" s="84"/>
    </row>
    <row r="164" spans="1:8" hidden="1" x14ac:dyDescent="0.2">
      <c r="A164" s="50" t="s">
        <v>72</v>
      </c>
      <c r="B164" s="106">
        <f>B165+B166</f>
        <v>0</v>
      </c>
      <c r="C164" s="106"/>
      <c r="D164" s="106"/>
      <c r="E164" s="106">
        <f t="shared" ref="E164" si="48">E165+E166</f>
        <v>0</v>
      </c>
      <c r="F164" s="112" t="str">
        <f t="shared" si="45"/>
        <v>-</v>
      </c>
      <c r="G164" s="112" t="str">
        <f t="shared" si="46"/>
        <v>-</v>
      </c>
      <c r="H164" s="84"/>
    </row>
    <row r="165" spans="1:8" hidden="1" x14ac:dyDescent="0.2">
      <c r="A165" s="51" t="s">
        <v>73</v>
      </c>
      <c r="B165" s="22">
        <v>0</v>
      </c>
      <c r="C165" s="107"/>
      <c r="D165" s="107"/>
      <c r="E165" s="22">
        <v>0</v>
      </c>
      <c r="F165" s="113" t="str">
        <f t="shared" si="45"/>
        <v>-</v>
      </c>
      <c r="G165" s="112" t="str">
        <f t="shared" si="46"/>
        <v>-</v>
      </c>
      <c r="H165" s="84"/>
    </row>
    <row r="166" spans="1:8" hidden="1" x14ac:dyDescent="0.2">
      <c r="A166" s="51" t="s">
        <v>146</v>
      </c>
      <c r="B166" s="22">
        <v>0</v>
      </c>
      <c r="C166" s="107"/>
      <c r="D166" s="107"/>
      <c r="E166" s="22">
        <v>0</v>
      </c>
      <c r="F166" s="113" t="str">
        <f t="shared" si="45"/>
        <v>-</v>
      </c>
      <c r="G166" s="112" t="str">
        <f t="shared" si="46"/>
        <v>-</v>
      </c>
      <c r="H166" s="84"/>
    </row>
    <row r="167" spans="1:8" hidden="1" x14ac:dyDescent="0.2">
      <c r="A167" s="50" t="s">
        <v>74</v>
      </c>
      <c r="B167" s="106">
        <f>B168</f>
        <v>0</v>
      </c>
      <c r="C167" s="106"/>
      <c r="D167" s="106"/>
      <c r="E167" s="106">
        <f t="shared" ref="E167" si="49">E168</f>
        <v>0</v>
      </c>
      <c r="F167" s="112" t="str">
        <f t="shared" si="45"/>
        <v>-</v>
      </c>
      <c r="G167" s="112" t="str">
        <f t="shared" si="46"/>
        <v>-</v>
      </c>
      <c r="H167" s="84"/>
    </row>
    <row r="168" spans="1:8" hidden="1" x14ac:dyDescent="0.2">
      <c r="A168" s="51" t="s">
        <v>75</v>
      </c>
      <c r="B168" s="22">
        <v>0</v>
      </c>
      <c r="C168" s="107"/>
      <c r="D168" s="107"/>
      <c r="E168" s="22">
        <v>0</v>
      </c>
      <c r="F168" s="113" t="str">
        <f t="shared" si="45"/>
        <v>-</v>
      </c>
      <c r="G168" s="112" t="str">
        <f t="shared" si="46"/>
        <v>-</v>
      </c>
      <c r="H168" s="84"/>
    </row>
    <row r="169" spans="1:8" hidden="1" x14ac:dyDescent="0.2">
      <c r="A169" s="50"/>
      <c r="B169" s="107"/>
      <c r="C169" s="107"/>
      <c r="D169" s="107"/>
      <c r="E169" s="107"/>
      <c r="F169" s="113"/>
      <c r="G169" s="112"/>
      <c r="H169" s="84"/>
    </row>
    <row r="170" spans="1:8" hidden="1" x14ac:dyDescent="0.2">
      <c r="A170" s="50"/>
      <c r="B170" s="107"/>
      <c r="C170" s="107"/>
      <c r="D170" s="107"/>
      <c r="E170" s="107"/>
      <c r="F170" s="113"/>
      <c r="G170" s="112"/>
      <c r="H170" s="84"/>
    </row>
    <row r="171" spans="1:8" x14ac:dyDescent="0.2">
      <c r="A171" s="7" t="s">
        <v>76</v>
      </c>
      <c r="B171" s="105">
        <f>B172+B177+B200</f>
        <v>4322.84</v>
      </c>
      <c r="C171" s="105">
        <f t="shared" ref="C171:E171" si="50">C172+C177+C200</f>
        <v>65500</v>
      </c>
      <c r="D171" s="105">
        <f t="shared" si="50"/>
        <v>65500</v>
      </c>
      <c r="E171" s="105">
        <f t="shared" si="50"/>
        <v>0</v>
      </c>
      <c r="F171" s="111">
        <f t="shared" si="45"/>
        <v>0</v>
      </c>
      <c r="G171" s="111">
        <f t="shared" si="46"/>
        <v>0</v>
      </c>
      <c r="H171" s="84"/>
    </row>
    <row r="172" spans="1:8" x14ac:dyDescent="0.2">
      <c r="A172" s="53" t="s">
        <v>77</v>
      </c>
      <c r="B172" s="106">
        <f>B173</f>
        <v>0</v>
      </c>
      <c r="C172" s="22">
        <v>500</v>
      </c>
      <c r="D172" s="22">
        <v>500</v>
      </c>
      <c r="E172" s="106">
        <f t="shared" ref="E172" si="51">E173</f>
        <v>0</v>
      </c>
      <c r="F172" s="112" t="str">
        <f t="shared" si="45"/>
        <v>-</v>
      </c>
      <c r="G172" s="112">
        <f t="shared" si="46"/>
        <v>0</v>
      </c>
      <c r="H172" s="84"/>
    </row>
    <row r="173" spans="1:8" x14ac:dyDescent="0.2">
      <c r="A173" s="50" t="s">
        <v>78</v>
      </c>
      <c r="B173" s="106">
        <f>B174+B175</f>
        <v>0</v>
      </c>
      <c r="C173" s="106"/>
      <c r="D173" s="106"/>
      <c r="E173" s="106">
        <f t="shared" ref="E173" si="52">E174+E175</f>
        <v>0</v>
      </c>
      <c r="F173" s="112" t="str">
        <f t="shared" si="45"/>
        <v>-</v>
      </c>
      <c r="G173" s="112" t="str">
        <f t="shared" si="46"/>
        <v>-</v>
      </c>
      <c r="H173" s="84"/>
    </row>
    <row r="174" spans="1:8" x14ac:dyDescent="0.2">
      <c r="A174" s="51" t="s">
        <v>79</v>
      </c>
      <c r="B174" s="22">
        <v>0</v>
      </c>
      <c r="C174" s="107"/>
      <c r="D174" s="107"/>
      <c r="E174" s="22">
        <v>0</v>
      </c>
      <c r="F174" s="113" t="str">
        <f t="shared" si="45"/>
        <v>-</v>
      </c>
      <c r="G174" s="112" t="str">
        <f t="shared" si="46"/>
        <v>-</v>
      </c>
      <c r="H174" s="84"/>
    </row>
    <row r="175" spans="1:8" x14ac:dyDescent="0.2">
      <c r="A175" s="51" t="s">
        <v>211</v>
      </c>
      <c r="B175" s="22">
        <v>0</v>
      </c>
      <c r="C175" s="107"/>
      <c r="D175" s="107"/>
      <c r="E175" s="22">
        <v>0</v>
      </c>
      <c r="F175" s="113" t="str">
        <f t="shared" si="45"/>
        <v>-</v>
      </c>
      <c r="G175" s="112" t="str">
        <f t="shared" si="46"/>
        <v>-</v>
      </c>
      <c r="H175" s="67"/>
    </row>
    <row r="176" spans="1:8" x14ac:dyDescent="0.2">
      <c r="A176" s="51"/>
      <c r="B176" s="107"/>
      <c r="C176" s="107"/>
      <c r="D176" s="107"/>
      <c r="E176" s="107"/>
      <c r="F176" s="113"/>
      <c r="G176" s="112"/>
      <c r="H176" s="67"/>
    </row>
    <row r="177" spans="1:8" x14ac:dyDescent="0.2">
      <c r="A177" s="53" t="s">
        <v>80</v>
      </c>
      <c r="B177" s="106">
        <f>B178+B182+B190+B192+B195+B197</f>
        <v>4322.84</v>
      </c>
      <c r="C177" s="106">
        <v>65000</v>
      </c>
      <c r="D177" s="106">
        <v>65000</v>
      </c>
      <c r="E177" s="106">
        <f t="shared" ref="E177" si="53">E178+E182+E190+E192+E195+E197</f>
        <v>0</v>
      </c>
      <c r="F177" s="112">
        <f t="shared" si="45"/>
        <v>0</v>
      </c>
      <c r="G177" s="112">
        <f t="shared" si="46"/>
        <v>0</v>
      </c>
      <c r="H177" s="67"/>
    </row>
    <row r="178" spans="1:8" x14ac:dyDescent="0.2">
      <c r="A178" s="50" t="s">
        <v>81</v>
      </c>
      <c r="B178" s="106">
        <f>SUM(B179:B181)</f>
        <v>0</v>
      </c>
      <c r="C178" s="106"/>
      <c r="D178" s="106"/>
      <c r="E178" s="106">
        <f t="shared" ref="E178" si="54">SUM(E179:E181)</f>
        <v>0</v>
      </c>
      <c r="F178" s="112" t="str">
        <f t="shared" si="45"/>
        <v>-</v>
      </c>
      <c r="G178" s="112" t="str">
        <f t="shared" si="46"/>
        <v>-</v>
      </c>
      <c r="H178" s="67"/>
    </row>
    <row r="179" spans="1:8" x14ac:dyDescent="0.2">
      <c r="A179" s="51" t="s">
        <v>82</v>
      </c>
      <c r="B179" s="22">
        <v>0</v>
      </c>
      <c r="C179" s="107"/>
      <c r="D179" s="107"/>
      <c r="E179" s="22">
        <v>0</v>
      </c>
      <c r="F179" s="113" t="str">
        <f t="shared" si="45"/>
        <v>-</v>
      </c>
      <c r="G179" s="112" t="str">
        <f t="shared" si="46"/>
        <v>-</v>
      </c>
      <c r="H179" s="67"/>
    </row>
    <row r="180" spans="1:8" x14ac:dyDescent="0.2">
      <c r="A180" s="51" t="s">
        <v>244</v>
      </c>
      <c r="B180" s="22">
        <v>0</v>
      </c>
      <c r="C180" s="107"/>
      <c r="D180" s="107"/>
      <c r="E180" s="22">
        <v>0</v>
      </c>
      <c r="F180" s="113" t="str">
        <f t="shared" si="45"/>
        <v>-</v>
      </c>
      <c r="G180" s="112" t="str">
        <f t="shared" si="46"/>
        <v>-</v>
      </c>
      <c r="H180" s="67"/>
    </row>
    <row r="181" spans="1:8" x14ac:dyDescent="0.2">
      <c r="A181" s="51" t="s">
        <v>204</v>
      </c>
      <c r="B181" s="22">
        <v>0</v>
      </c>
      <c r="C181" s="107"/>
      <c r="D181" s="107"/>
      <c r="E181" s="22">
        <v>0</v>
      </c>
      <c r="F181" s="113" t="str">
        <f t="shared" si="45"/>
        <v>-</v>
      </c>
      <c r="G181" s="112" t="str">
        <f t="shared" si="46"/>
        <v>-</v>
      </c>
      <c r="H181" s="67"/>
    </row>
    <row r="182" spans="1:8" x14ac:dyDescent="0.2">
      <c r="A182" s="50" t="s">
        <v>83</v>
      </c>
      <c r="B182" s="106">
        <f>SUM(B183:B189)</f>
        <v>4322.84</v>
      </c>
      <c r="C182" s="106"/>
      <c r="D182" s="106"/>
      <c r="E182" s="106">
        <f t="shared" ref="E182" si="55">SUM(E183:E189)</f>
        <v>0</v>
      </c>
      <c r="F182" s="112">
        <f t="shared" si="45"/>
        <v>0</v>
      </c>
      <c r="G182" s="112" t="str">
        <f t="shared" si="46"/>
        <v>-</v>
      </c>
      <c r="H182" s="67"/>
    </row>
    <row r="183" spans="1:8" x14ac:dyDescent="0.2">
      <c r="A183" s="51" t="s">
        <v>84</v>
      </c>
      <c r="B183" s="107">
        <v>0</v>
      </c>
      <c r="C183" s="107"/>
      <c r="D183" s="107"/>
      <c r="E183" s="107">
        <v>0</v>
      </c>
      <c r="F183" s="113" t="str">
        <f t="shared" si="45"/>
        <v>-</v>
      </c>
      <c r="G183" s="112" t="str">
        <f t="shared" si="46"/>
        <v>-</v>
      </c>
      <c r="H183" s="67"/>
    </row>
    <row r="184" spans="1:8" x14ac:dyDescent="0.2">
      <c r="A184" s="51" t="s">
        <v>85</v>
      </c>
      <c r="B184" s="22">
        <v>0</v>
      </c>
      <c r="C184" s="107"/>
      <c r="D184" s="107"/>
      <c r="E184" s="22">
        <v>0</v>
      </c>
      <c r="F184" s="113" t="str">
        <f t="shared" si="45"/>
        <v>-</v>
      </c>
      <c r="G184" s="112" t="str">
        <f t="shared" si="46"/>
        <v>-</v>
      </c>
      <c r="H184" s="67"/>
    </row>
    <row r="185" spans="1:8" x14ac:dyDescent="0.2">
      <c r="A185" s="51" t="s">
        <v>86</v>
      </c>
      <c r="B185" s="22">
        <v>575.53</v>
      </c>
      <c r="C185" s="107"/>
      <c r="D185" s="107"/>
      <c r="E185" s="22">
        <v>0</v>
      </c>
      <c r="F185" s="113">
        <f t="shared" si="45"/>
        <v>0</v>
      </c>
      <c r="G185" s="112" t="str">
        <f t="shared" si="46"/>
        <v>-</v>
      </c>
      <c r="H185" s="67"/>
    </row>
    <row r="186" spans="1:8" x14ac:dyDescent="0.2">
      <c r="A186" s="51" t="s">
        <v>87</v>
      </c>
      <c r="B186" s="22">
        <v>0</v>
      </c>
      <c r="C186" s="107"/>
      <c r="D186" s="107"/>
      <c r="E186" s="22">
        <v>0</v>
      </c>
      <c r="F186" s="113" t="str">
        <f t="shared" si="45"/>
        <v>-</v>
      </c>
      <c r="G186" s="112" t="str">
        <f t="shared" si="46"/>
        <v>-</v>
      </c>
      <c r="H186" s="67"/>
    </row>
    <row r="187" spans="1:8" x14ac:dyDescent="0.2">
      <c r="A187" s="51" t="s">
        <v>157</v>
      </c>
      <c r="B187" s="22">
        <v>0</v>
      </c>
      <c r="C187" s="107"/>
      <c r="D187" s="107"/>
      <c r="E187" s="22">
        <v>0</v>
      </c>
      <c r="F187" s="113" t="str">
        <f t="shared" si="45"/>
        <v>-</v>
      </c>
      <c r="G187" s="112" t="str">
        <f t="shared" si="46"/>
        <v>-</v>
      </c>
      <c r="H187" s="67"/>
    </row>
    <row r="188" spans="1:8" x14ac:dyDescent="0.2">
      <c r="A188" s="51" t="s">
        <v>158</v>
      </c>
      <c r="B188" s="107">
        <v>0</v>
      </c>
      <c r="C188" s="107"/>
      <c r="D188" s="107"/>
      <c r="E188" s="107">
        <v>0</v>
      </c>
      <c r="F188" s="113" t="str">
        <f t="shared" si="45"/>
        <v>-</v>
      </c>
      <c r="G188" s="112" t="str">
        <f t="shared" si="46"/>
        <v>-</v>
      </c>
      <c r="H188" s="67"/>
    </row>
    <row r="189" spans="1:8" x14ac:dyDescent="0.2">
      <c r="A189" s="51" t="s">
        <v>88</v>
      </c>
      <c r="B189" s="107">
        <v>3747.31</v>
      </c>
      <c r="C189" s="107"/>
      <c r="D189" s="107"/>
      <c r="E189" s="107">
        <v>0</v>
      </c>
      <c r="F189" s="113">
        <f t="shared" si="45"/>
        <v>0</v>
      </c>
      <c r="G189" s="112" t="str">
        <f t="shared" si="46"/>
        <v>-</v>
      </c>
      <c r="H189" s="67"/>
    </row>
    <row r="190" spans="1:8" x14ac:dyDescent="0.2">
      <c r="A190" s="50" t="s">
        <v>89</v>
      </c>
      <c r="B190" s="106">
        <f>B191</f>
        <v>0</v>
      </c>
      <c r="C190" s="106"/>
      <c r="D190" s="106"/>
      <c r="E190" s="106">
        <f t="shared" ref="E190" si="56">E191</f>
        <v>0</v>
      </c>
      <c r="F190" s="112" t="str">
        <f t="shared" si="45"/>
        <v>-</v>
      </c>
      <c r="G190" s="112" t="str">
        <f t="shared" si="46"/>
        <v>-</v>
      </c>
      <c r="H190" s="67"/>
    </row>
    <row r="191" spans="1:8" x14ac:dyDescent="0.2">
      <c r="A191" s="51" t="s">
        <v>90</v>
      </c>
      <c r="B191" s="22">
        <v>0</v>
      </c>
      <c r="C191" s="107"/>
      <c r="D191" s="107"/>
      <c r="E191" s="22">
        <v>0</v>
      </c>
      <c r="F191" s="113" t="str">
        <f t="shared" si="45"/>
        <v>-</v>
      </c>
      <c r="G191" s="112" t="str">
        <f t="shared" si="46"/>
        <v>-</v>
      </c>
      <c r="H191" s="67"/>
    </row>
    <row r="192" spans="1:8" x14ac:dyDescent="0.2">
      <c r="A192" s="50" t="s">
        <v>91</v>
      </c>
      <c r="B192" s="106">
        <f>B193+B194</f>
        <v>0</v>
      </c>
      <c r="C192" s="106"/>
      <c r="D192" s="106"/>
      <c r="E192" s="106">
        <f t="shared" ref="E192" si="57">E193+E194</f>
        <v>0</v>
      </c>
      <c r="F192" s="112" t="str">
        <f t="shared" si="45"/>
        <v>-</v>
      </c>
      <c r="G192" s="112" t="str">
        <f t="shared" si="46"/>
        <v>-</v>
      </c>
      <c r="H192" s="67"/>
    </row>
    <row r="193" spans="1:8" x14ac:dyDescent="0.2">
      <c r="A193" s="51" t="s">
        <v>92</v>
      </c>
      <c r="B193" s="107">
        <v>0</v>
      </c>
      <c r="C193" s="107"/>
      <c r="D193" s="107"/>
      <c r="E193" s="107">
        <v>0</v>
      </c>
      <c r="F193" s="113" t="str">
        <f t="shared" si="45"/>
        <v>-</v>
      </c>
      <c r="G193" s="112" t="str">
        <f t="shared" si="46"/>
        <v>-</v>
      </c>
      <c r="H193" s="67"/>
    </row>
    <row r="194" spans="1:8" x14ac:dyDescent="0.2">
      <c r="A194" s="51" t="s">
        <v>93</v>
      </c>
      <c r="B194" s="22">
        <v>0</v>
      </c>
      <c r="C194" s="107"/>
      <c r="D194" s="107"/>
      <c r="E194" s="22">
        <v>0</v>
      </c>
      <c r="F194" s="113" t="str">
        <f t="shared" si="45"/>
        <v>-</v>
      </c>
      <c r="G194" s="112" t="str">
        <f t="shared" si="46"/>
        <v>-</v>
      </c>
      <c r="H194" s="67"/>
    </row>
    <row r="195" spans="1:8" x14ac:dyDescent="0.2">
      <c r="A195" s="50" t="s">
        <v>245</v>
      </c>
      <c r="B195" s="106">
        <f>B196</f>
        <v>0</v>
      </c>
      <c r="C195" s="106"/>
      <c r="D195" s="106"/>
      <c r="E195" s="106">
        <f t="shared" ref="E195" si="58">E196</f>
        <v>0</v>
      </c>
      <c r="F195" s="113" t="str">
        <f t="shared" si="45"/>
        <v>-</v>
      </c>
      <c r="G195" s="112" t="str">
        <f t="shared" si="46"/>
        <v>-</v>
      </c>
      <c r="H195" s="67"/>
    </row>
    <row r="196" spans="1:8" x14ac:dyDescent="0.2">
      <c r="A196" s="51" t="s">
        <v>246</v>
      </c>
      <c r="B196" s="22">
        <v>0</v>
      </c>
      <c r="C196" s="107"/>
      <c r="D196" s="107"/>
      <c r="E196" s="22">
        <v>0</v>
      </c>
      <c r="F196" s="113" t="str">
        <f t="shared" si="45"/>
        <v>-</v>
      </c>
      <c r="G196" s="112" t="str">
        <f t="shared" si="46"/>
        <v>-</v>
      </c>
      <c r="H196" s="67"/>
    </row>
    <row r="197" spans="1:8" x14ac:dyDescent="0.2">
      <c r="A197" s="50" t="s">
        <v>94</v>
      </c>
      <c r="B197" s="106">
        <f>B198</f>
        <v>0</v>
      </c>
      <c r="C197" s="106"/>
      <c r="D197" s="106"/>
      <c r="E197" s="106">
        <f t="shared" ref="E197" si="59">E198</f>
        <v>0</v>
      </c>
      <c r="F197" s="112" t="str">
        <f t="shared" si="45"/>
        <v>-</v>
      </c>
      <c r="G197" s="112" t="str">
        <f t="shared" si="46"/>
        <v>-</v>
      </c>
      <c r="H197" s="67"/>
    </row>
    <row r="198" spans="1:8" x14ac:dyDescent="0.2">
      <c r="A198" s="51" t="s">
        <v>95</v>
      </c>
      <c r="B198" s="22">
        <v>0</v>
      </c>
      <c r="C198" s="107"/>
      <c r="D198" s="107"/>
      <c r="E198" s="22">
        <v>0</v>
      </c>
      <c r="F198" s="113" t="str">
        <f t="shared" si="45"/>
        <v>-</v>
      </c>
      <c r="G198" s="112" t="str">
        <f t="shared" si="46"/>
        <v>-</v>
      </c>
      <c r="H198" s="67"/>
    </row>
    <row r="199" spans="1:8" x14ac:dyDescent="0.2">
      <c r="A199" s="51"/>
      <c r="B199" s="107"/>
      <c r="C199" s="107"/>
      <c r="D199" s="107"/>
      <c r="E199" s="107"/>
      <c r="F199" s="113"/>
      <c r="G199" s="112"/>
      <c r="H199" s="67"/>
    </row>
    <row r="200" spans="1:8" x14ac:dyDescent="0.2">
      <c r="A200" s="53" t="s">
        <v>96</v>
      </c>
      <c r="B200" s="106">
        <f>B201+B203</f>
        <v>0</v>
      </c>
      <c r="C200" s="106">
        <v>0</v>
      </c>
      <c r="D200" s="106">
        <v>0</v>
      </c>
      <c r="E200" s="106">
        <f t="shared" ref="E200" si="60">E201+E203</f>
        <v>0</v>
      </c>
      <c r="F200" s="112" t="str">
        <f t="shared" si="45"/>
        <v>-</v>
      </c>
      <c r="G200" s="112" t="str">
        <f t="shared" si="46"/>
        <v>-</v>
      </c>
      <c r="H200" s="67"/>
    </row>
    <row r="201" spans="1:8" x14ac:dyDescent="0.2">
      <c r="A201" s="50" t="s">
        <v>97</v>
      </c>
      <c r="B201" s="106">
        <f>B202</f>
        <v>0</v>
      </c>
      <c r="C201" s="106"/>
      <c r="D201" s="106"/>
      <c r="E201" s="106">
        <f t="shared" ref="E201" si="61">E202</f>
        <v>0</v>
      </c>
      <c r="F201" s="112" t="str">
        <f t="shared" si="45"/>
        <v>-</v>
      </c>
      <c r="G201" s="112" t="str">
        <f t="shared" si="46"/>
        <v>-</v>
      </c>
      <c r="H201" s="67"/>
    </row>
    <row r="202" spans="1:8" x14ac:dyDescent="0.2">
      <c r="A202" s="51" t="s">
        <v>98</v>
      </c>
      <c r="B202" s="22">
        <v>0</v>
      </c>
      <c r="C202" s="107"/>
      <c r="D202" s="107"/>
      <c r="E202" s="22">
        <v>0</v>
      </c>
      <c r="F202" s="113" t="str">
        <f t="shared" si="45"/>
        <v>-</v>
      </c>
      <c r="G202" s="112" t="str">
        <f t="shared" si="46"/>
        <v>-</v>
      </c>
      <c r="H202" s="67"/>
    </row>
    <row r="203" spans="1:8" x14ac:dyDescent="0.2">
      <c r="A203" s="50" t="s">
        <v>99</v>
      </c>
      <c r="B203" s="106">
        <f>B204</f>
        <v>0</v>
      </c>
      <c r="C203" s="106"/>
      <c r="D203" s="106"/>
      <c r="E203" s="106">
        <f t="shared" ref="E203" si="62">E204</f>
        <v>0</v>
      </c>
      <c r="F203" s="112" t="str">
        <f t="shared" si="45"/>
        <v>-</v>
      </c>
      <c r="G203" s="112" t="str">
        <f t="shared" si="46"/>
        <v>-</v>
      </c>
      <c r="H203" s="67"/>
    </row>
    <row r="204" spans="1:8" x14ac:dyDescent="0.2">
      <c r="A204" s="51" t="s">
        <v>100</v>
      </c>
      <c r="B204" s="22">
        <v>0</v>
      </c>
      <c r="C204" s="107"/>
      <c r="D204" s="107"/>
      <c r="E204" s="22">
        <v>0</v>
      </c>
      <c r="F204" s="113" t="str">
        <f t="shared" si="45"/>
        <v>-</v>
      </c>
      <c r="G204" s="112" t="str">
        <f t="shared" si="46"/>
        <v>-</v>
      </c>
      <c r="H204" s="67"/>
    </row>
    <row r="205" spans="1:8" x14ac:dyDescent="0.2">
      <c r="A205" s="51"/>
      <c r="B205" s="107"/>
      <c r="C205" s="107"/>
      <c r="D205" s="107"/>
      <c r="E205" s="107"/>
      <c r="F205" s="113"/>
      <c r="G205" s="112"/>
      <c r="H205" s="67"/>
    </row>
    <row r="206" spans="1:8" s="5" customFormat="1" x14ac:dyDescent="0.2">
      <c r="A206" s="59" t="s">
        <v>101</v>
      </c>
      <c r="B206" s="109">
        <f>B96+B171</f>
        <v>125818.38</v>
      </c>
      <c r="C206" s="109">
        <f>C96+C171</f>
        <v>652179</v>
      </c>
      <c r="D206" s="109">
        <f>D96+D171</f>
        <v>652179</v>
      </c>
      <c r="E206" s="109">
        <f>E96+E171</f>
        <v>176087.73</v>
      </c>
      <c r="F206" s="95">
        <f t="shared" si="45"/>
        <v>139.95390021712248</v>
      </c>
      <c r="G206" s="95">
        <f t="shared" si="46"/>
        <v>26.9999080007176</v>
      </c>
      <c r="H206" s="67"/>
    </row>
    <row r="207" spans="1:8" x14ac:dyDescent="0.2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8"/>
  <sheetViews>
    <sheetView showGridLines="0" topLeftCell="A10" zoomScaleNormal="100" workbookViewId="0">
      <selection activeCell="E48" sqref="E48"/>
    </sheetView>
  </sheetViews>
  <sheetFormatPr defaultColWidth="9.140625" defaultRowHeight="12.75" x14ac:dyDescent="0.2"/>
  <cols>
    <col min="1" max="1" width="83" style="1" customWidth="1"/>
    <col min="2" max="2" width="14.7109375" style="1" bestFit="1" customWidth="1"/>
    <col min="3" max="3" width="15.140625" style="1" bestFit="1" customWidth="1"/>
    <col min="4" max="5" width="14.7109375" style="1" bestFit="1" customWidth="1"/>
    <col min="6" max="7" width="8.5703125" style="1" bestFit="1" customWidth="1"/>
    <col min="8" max="16384" width="9.140625" style="1"/>
  </cols>
  <sheetData>
    <row r="2" spans="1:13" s="3" customFormat="1" ht="15.75" x14ac:dyDescent="0.25">
      <c r="A2" s="160" t="s">
        <v>263</v>
      </c>
      <c r="B2" s="160"/>
      <c r="C2" s="160"/>
      <c r="D2" s="160"/>
      <c r="E2" s="160"/>
      <c r="F2" s="160"/>
      <c r="G2" s="160"/>
    </row>
    <row r="3" spans="1:13" x14ac:dyDescent="0.2">
      <c r="A3" s="46"/>
      <c r="B3" s="46"/>
      <c r="C3" s="46"/>
      <c r="D3" s="46"/>
      <c r="E3" s="46"/>
      <c r="F3" s="46"/>
      <c r="G3" s="46"/>
    </row>
    <row r="4" spans="1:13" ht="38.25" x14ac:dyDescent="0.2">
      <c r="A4" s="57" t="s">
        <v>116</v>
      </c>
      <c r="B4" s="29" t="str">
        <f>'Sažetak '!B13</f>
        <v>Ostvarenje / izvršenje 
01.01.-30.06.24.</v>
      </c>
      <c r="C4" s="29" t="str">
        <f>'Sažetak '!C13</f>
        <v>Izvorni plan 
2025.</v>
      </c>
      <c r="D4" s="29" t="str">
        <f>'Sažetak '!D13</f>
        <v>Tekući plan 
2025.</v>
      </c>
      <c r="E4" s="29" t="str">
        <f>'Sažetak '!E13</f>
        <v>Ostvarenje / izvršenje 
01.01.-30.06.25</v>
      </c>
      <c r="F4" s="38" t="s">
        <v>190</v>
      </c>
      <c r="G4" s="38" t="s">
        <v>191</v>
      </c>
    </row>
    <row r="5" spans="1:13" s="4" customFormat="1" ht="11.25" x14ac:dyDescent="0.2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 t="s">
        <v>113</v>
      </c>
      <c r="G5" s="55" t="s">
        <v>114</v>
      </c>
    </row>
    <row r="6" spans="1:13" x14ac:dyDescent="0.2">
      <c r="A6" s="7" t="s">
        <v>117</v>
      </c>
      <c r="B6" s="7"/>
      <c r="C6" s="7"/>
      <c r="D6" s="7"/>
      <c r="E6" s="7"/>
      <c r="F6" s="7"/>
      <c r="G6" s="7"/>
    </row>
    <row r="7" spans="1:13" ht="15.75" x14ac:dyDescent="0.25">
      <c r="A7" s="50" t="s">
        <v>159</v>
      </c>
      <c r="B7" s="61">
        <f>B8</f>
        <v>117691.37</v>
      </c>
      <c r="C7" s="61">
        <f t="shared" ref="C7:E7" si="0">C8</f>
        <v>548109</v>
      </c>
      <c r="D7" s="61">
        <f t="shared" si="0"/>
        <v>548109</v>
      </c>
      <c r="E7" s="61">
        <f t="shared" si="0"/>
        <v>132282.13</v>
      </c>
      <c r="F7" s="112">
        <f>IFERROR(E7/B7*100,"-")</f>
        <v>112.39747655244392</v>
      </c>
      <c r="G7" s="112">
        <f>IFERROR(E7/D7*100,"-")</f>
        <v>24.13427438702886</v>
      </c>
      <c r="I7" s="99" t="s">
        <v>259</v>
      </c>
      <c r="J7" s="100"/>
      <c r="K7" s="100"/>
      <c r="L7" s="100"/>
      <c r="M7" s="100"/>
    </row>
    <row r="8" spans="1:13" ht="15.75" x14ac:dyDescent="0.25">
      <c r="A8" s="51" t="s">
        <v>147</v>
      </c>
      <c r="B8" s="14">
        <v>117691.37</v>
      </c>
      <c r="C8" s="14">
        <v>548109</v>
      </c>
      <c r="D8" s="14">
        <v>548109</v>
      </c>
      <c r="E8" s="14">
        <v>132282.13</v>
      </c>
      <c r="F8" s="113">
        <f t="shared" ref="F8:F23" si="1">IFERROR(E8/B8*100,"-")</f>
        <v>112.39747655244392</v>
      </c>
      <c r="G8" s="113">
        <f t="shared" ref="G8:G23" si="2">IFERROR(E8/D8*100,"-")</f>
        <v>24.13427438702886</v>
      </c>
      <c r="I8" s="99" t="s">
        <v>260</v>
      </c>
      <c r="J8" s="100"/>
      <c r="K8" s="100"/>
      <c r="L8" s="100"/>
      <c r="M8" s="100"/>
    </row>
    <row r="9" spans="1:13" x14ac:dyDescent="0.2">
      <c r="A9" s="50" t="s">
        <v>160</v>
      </c>
      <c r="B9" s="61">
        <f>B10</f>
        <v>2832.63</v>
      </c>
      <c r="C9" s="61">
        <f t="shared" ref="C9:E9" si="3">C10</f>
        <v>2968</v>
      </c>
      <c r="D9" s="61">
        <f t="shared" si="3"/>
        <v>2968</v>
      </c>
      <c r="E9" s="61">
        <f t="shared" si="3"/>
        <v>1865.94</v>
      </c>
      <c r="F9" s="112">
        <f t="shared" si="1"/>
        <v>65.873057900255233</v>
      </c>
      <c r="G9" s="112">
        <f t="shared" si="2"/>
        <v>62.868598382749333</v>
      </c>
      <c r="I9" s="101" t="s">
        <v>261</v>
      </c>
    </row>
    <row r="10" spans="1:13" x14ac:dyDescent="0.2">
      <c r="A10" s="51" t="s">
        <v>154</v>
      </c>
      <c r="B10" s="14">
        <v>2832.63</v>
      </c>
      <c r="C10" s="14">
        <v>2968</v>
      </c>
      <c r="D10" s="14">
        <v>2968</v>
      </c>
      <c r="E10" s="14">
        <v>1865.94</v>
      </c>
      <c r="F10" s="113">
        <f t="shared" si="1"/>
        <v>65.873057900255233</v>
      </c>
      <c r="G10" s="113">
        <f t="shared" si="2"/>
        <v>62.868598382749333</v>
      </c>
    </row>
    <row r="11" spans="1:13" x14ac:dyDescent="0.2">
      <c r="A11" s="50" t="s">
        <v>161</v>
      </c>
      <c r="B11" s="61">
        <f>B12+B13</f>
        <v>0</v>
      </c>
      <c r="C11" s="61">
        <f t="shared" ref="C11:E11" si="4">C12+C13</f>
        <v>0</v>
      </c>
      <c r="D11" s="61">
        <f t="shared" si="4"/>
        <v>0</v>
      </c>
      <c r="E11" s="61">
        <f t="shared" si="4"/>
        <v>0</v>
      </c>
      <c r="F11" s="112" t="str">
        <f t="shared" si="1"/>
        <v>-</v>
      </c>
      <c r="G11" s="112" t="str">
        <f t="shared" si="2"/>
        <v>-</v>
      </c>
    </row>
    <row r="12" spans="1:13" x14ac:dyDescent="0.2">
      <c r="A12" s="51" t="s">
        <v>150</v>
      </c>
      <c r="B12" s="14">
        <v>0</v>
      </c>
      <c r="C12" s="14">
        <v>0</v>
      </c>
      <c r="D12" s="14">
        <v>0</v>
      </c>
      <c r="E12" s="14">
        <v>0</v>
      </c>
      <c r="F12" s="113" t="str">
        <f t="shared" si="1"/>
        <v>-</v>
      </c>
      <c r="G12" s="113" t="str">
        <f t="shared" si="2"/>
        <v>-</v>
      </c>
    </row>
    <row r="13" spans="1:13" x14ac:dyDescent="0.2">
      <c r="A13" s="51" t="s">
        <v>153</v>
      </c>
      <c r="B13" s="14">
        <v>0</v>
      </c>
      <c r="C13" s="14">
        <v>0</v>
      </c>
      <c r="D13" s="14">
        <v>0</v>
      </c>
      <c r="E13" s="14">
        <v>0</v>
      </c>
      <c r="F13" s="113" t="str">
        <f t="shared" si="1"/>
        <v>-</v>
      </c>
      <c r="G13" s="113" t="str">
        <f t="shared" si="2"/>
        <v>-</v>
      </c>
    </row>
    <row r="14" spans="1:13" x14ac:dyDescent="0.2">
      <c r="A14" s="50" t="s">
        <v>162</v>
      </c>
      <c r="B14" s="61">
        <f>B15+B16</f>
        <v>94090.2</v>
      </c>
      <c r="C14" s="61">
        <f t="shared" ref="C14:E14" si="5">C15+C16</f>
        <v>64770</v>
      </c>
      <c r="D14" s="61">
        <f t="shared" si="5"/>
        <v>64770</v>
      </c>
      <c r="E14" s="61">
        <f t="shared" si="5"/>
        <v>31593</v>
      </c>
      <c r="F14" s="112">
        <f t="shared" si="1"/>
        <v>33.577354496004894</v>
      </c>
      <c r="G14" s="112">
        <f t="shared" si="2"/>
        <v>48.777211672070401</v>
      </c>
    </row>
    <row r="15" spans="1:13" x14ac:dyDescent="0.2">
      <c r="A15" s="51" t="s">
        <v>151</v>
      </c>
      <c r="B15" s="14">
        <v>0</v>
      </c>
      <c r="C15" s="14">
        <v>8945</v>
      </c>
      <c r="D15" s="14">
        <v>8945</v>
      </c>
      <c r="E15" s="14">
        <v>7968</v>
      </c>
      <c r="F15" s="113" t="str">
        <f t="shared" si="1"/>
        <v>-</v>
      </c>
      <c r="G15" s="113">
        <f t="shared" si="2"/>
        <v>89.077697037451088</v>
      </c>
    </row>
    <row r="16" spans="1:13" x14ac:dyDescent="0.2">
      <c r="A16" s="51" t="s">
        <v>152</v>
      </c>
      <c r="B16" s="14">
        <v>94090.2</v>
      </c>
      <c r="C16" s="14">
        <v>55825</v>
      </c>
      <c r="D16" s="14">
        <v>55825</v>
      </c>
      <c r="E16" s="14">
        <v>23625</v>
      </c>
      <c r="F16" s="113">
        <f t="shared" si="1"/>
        <v>25.108884878552708</v>
      </c>
      <c r="G16" s="113">
        <f t="shared" si="2"/>
        <v>42.319749216300941</v>
      </c>
    </row>
    <row r="17" spans="1:7" x14ac:dyDescent="0.2">
      <c r="A17" s="50" t="s">
        <v>194</v>
      </c>
      <c r="B17" s="61">
        <f>B18</f>
        <v>0</v>
      </c>
      <c r="C17" s="61">
        <f t="shared" ref="C17:E17" si="6">C18</f>
        <v>0</v>
      </c>
      <c r="D17" s="61">
        <f t="shared" si="6"/>
        <v>0</v>
      </c>
      <c r="E17" s="61">
        <f t="shared" si="6"/>
        <v>0</v>
      </c>
      <c r="F17" s="112" t="str">
        <f t="shared" si="1"/>
        <v>-</v>
      </c>
      <c r="G17" s="112" t="str">
        <f t="shared" si="2"/>
        <v>-</v>
      </c>
    </row>
    <row r="18" spans="1:7" x14ac:dyDescent="0.2">
      <c r="A18" s="51" t="s">
        <v>193</v>
      </c>
      <c r="B18" s="14">
        <v>0</v>
      </c>
      <c r="C18" s="14">
        <v>0</v>
      </c>
      <c r="D18" s="14">
        <v>0</v>
      </c>
      <c r="E18" s="14">
        <v>0</v>
      </c>
      <c r="F18" s="113" t="str">
        <f t="shared" si="1"/>
        <v>-</v>
      </c>
      <c r="G18" s="113" t="str">
        <f t="shared" si="2"/>
        <v>-</v>
      </c>
    </row>
    <row r="19" spans="1:7" x14ac:dyDescent="0.2">
      <c r="A19" s="50" t="s">
        <v>218</v>
      </c>
      <c r="B19" s="61">
        <f>B20+B21</f>
        <v>0</v>
      </c>
      <c r="C19" s="61">
        <f t="shared" ref="C19:E19" si="7">C20+C21</f>
        <v>0</v>
      </c>
      <c r="D19" s="61">
        <f t="shared" si="7"/>
        <v>0</v>
      </c>
      <c r="E19" s="61">
        <f t="shared" si="7"/>
        <v>0</v>
      </c>
      <c r="F19" s="112" t="str">
        <f t="shared" si="1"/>
        <v>-</v>
      </c>
      <c r="G19" s="112" t="str">
        <f t="shared" si="2"/>
        <v>-</v>
      </c>
    </row>
    <row r="20" spans="1:7" x14ac:dyDescent="0.2">
      <c r="A20" s="51" t="s">
        <v>148</v>
      </c>
      <c r="B20" s="14">
        <v>0</v>
      </c>
      <c r="C20" s="14">
        <v>0</v>
      </c>
      <c r="D20" s="14">
        <v>0</v>
      </c>
      <c r="E20" s="14">
        <v>0</v>
      </c>
      <c r="F20" s="113" t="str">
        <f t="shared" si="1"/>
        <v>-</v>
      </c>
      <c r="G20" s="113" t="str">
        <f t="shared" si="2"/>
        <v>-</v>
      </c>
    </row>
    <row r="21" spans="1:7" x14ac:dyDescent="0.2">
      <c r="A21" s="51" t="s">
        <v>163</v>
      </c>
      <c r="B21" s="103">
        <v>0</v>
      </c>
      <c r="C21" s="103">
        <v>0</v>
      </c>
      <c r="D21" s="103">
        <v>0</v>
      </c>
      <c r="E21" s="103">
        <v>0</v>
      </c>
      <c r="F21" s="113" t="str">
        <f t="shared" si="1"/>
        <v>-</v>
      </c>
      <c r="G21" s="113" t="str">
        <f t="shared" si="2"/>
        <v>-</v>
      </c>
    </row>
    <row r="22" spans="1:7" x14ac:dyDescent="0.2">
      <c r="A22" s="51"/>
      <c r="B22" s="11"/>
      <c r="C22" s="11"/>
      <c r="D22" s="11"/>
      <c r="E22" s="11"/>
      <c r="F22" s="113"/>
      <c r="G22" s="113"/>
    </row>
    <row r="23" spans="1:7" x14ac:dyDescent="0.2">
      <c r="A23" s="59" t="s">
        <v>19</v>
      </c>
      <c r="B23" s="60">
        <f>B7+B9+B11+B14+B17+B19</f>
        <v>214614.2</v>
      </c>
      <c r="C23" s="60">
        <f t="shared" ref="C23:E23" si="8">C7+C9+C11+C14+C17+C19</f>
        <v>615847</v>
      </c>
      <c r="D23" s="60">
        <f t="shared" si="8"/>
        <v>615847</v>
      </c>
      <c r="E23" s="60">
        <f t="shared" si="8"/>
        <v>165741.07</v>
      </c>
      <c r="F23" s="95">
        <f t="shared" si="1"/>
        <v>77.227448137168935</v>
      </c>
      <c r="G23" s="95">
        <f t="shared" si="2"/>
        <v>26.912702343276823</v>
      </c>
    </row>
    <row r="24" spans="1:7" s="5" customFormat="1" x14ac:dyDescent="0.2">
      <c r="B24" s="84"/>
      <c r="C24" s="84"/>
      <c r="D24" s="84"/>
      <c r="E24" s="84"/>
      <c r="F24" s="86"/>
      <c r="G24" s="86"/>
    </row>
    <row r="25" spans="1:7" x14ac:dyDescent="0.2">
      <c r="B25" s="67"/>
      <c r="C25" s="67"/>
      <c r="D25" s="67"/>
      <c r="E25" s="67"/>
      <c r="F25" s="45"/>
      <c r="G25" s="45"/>
    </row>
    <row r="26" spans="1:7" x14ac:dyDescent="0.2">
      <c r="B26" s="67"/>
      <c r="C26" s="67"/>
      <c r="D26" s="67"/>
      <c r="E26" s="67"/>
      <c r="F26" s="87"/>
      <c r="G26" s="87"/>
    </row>
    <row r="27" spans="1:7" x14ac:dyDescent="0.2">
      <c r="A27" s="7" t="s">
        <v>118</v>
      </c>
      <c r="B27" s="85"/>
      <c r="C27" s="85"/>
      <c r="D27" s="85"/>
      <c r="E27" s="85"/>
      <c r="F27" s="52"/>
      <c r="G27" s="52"/>
    </row>
    <row r="28" spans="1:7" x14ac:dyDescent="0.2">
      <c r="A28" s="50" t="s">
        <v>159</v>
      </c>
      <c r="B28" s="106">
        <f>B29</f>
        <v>100856.13</v>
      </c>
      <c r="C28" s="106">
        <f t="shared" ref="C28:E28" si="9">C29</f>
        <v>548109</v>
      </c>
      <c r="D28" s="106">
        <f t="shared" si="9"/>
        <v>548109</v>
      </c>
      <c r="E28" s="106">
        <f t="shared" si="9"/>
        <v>133796.01</v>
      </c>
      <c r="F28" s="112">
        <f t="shared" ref="F28:F46" si="10">IFERROR(E28/B28*100,"-")</f>
        <v>132.66026566754047</v>
      </c>
      <c r="G28" s="112">
        <f t="shared" ref="G28:G46" si="11">IFERROR(E28/D28*100,"-")</f>
        <v>24.410474923783411</v>
      </c>
    </row>
    <row r="29" spans="1:7" x14ac:dyDescent="0.2">
      <c r="A29" s="51" t="s">
        <v>147</v>
      </c>
      <c r="B29" s="107">
        <v>100856.13</v>
      </c>
      <c r="C29" s="107">
        <v>548109</v>
      </c>
      <c r="D29" s="107">
        <v>548109</v>
      </c>
      <c r="E29" s="107">
        <v>133796.01</v>
      </c>
      <c r="F29" s="113">
        <f t="shared" si="10"/>
        <v>132.66026566754047</v>
      </c>
      <c r="G29" s="113">
        <f t="shared" si="11"/>
        <v>24.410474923783411</v>
      </c>
    </row>
    <row r="30" spans="1:7" x14ac:dyDescent="0.2">
      <c r="A30" s="50" t="s">
        <v>160</v>
      </c>
      <c r="B30" s="106">
        <f>B31</f>
        <v>0</v>
      </c>
      <c r="C30" s="106">
        <f t="shared" ref="C30:E30" si="12">C31</f>
        <v>3000</v>
      </c>
      <c r="D30" s="106">
        <f t="shared" si="12"/>
        <v>3000</v>
      </c>
      <c r="E30" s="106">
        <f t="shared" si="12"/>
        <v>0</v>
      </c>
      <c r="F30" s="112" t="str">
        <f t="shared" si="10"/>
        <v>-</v>
      </c>
      <c r="G30" s="112">
        <f t="shared" si="11"/>
        <v>0</v>
      </c>
    </row>
    <row r="31" spans="1:7" x14ac:dyDescent="0.2">
      <c r="A31" s="51" t="s">
        <v>154</v>
      </c>
      <c r="B31" s="107">
        <v>0</v>
      </c>
      <c r="C31" s="107">
        <v>3000</v>
      </c>
      <c r="D31" s="107">
        <v>3000</v>
      </c>
      <c r="E31" s="107">
        <v>0</v>
      </c>
      <c r="F31" s="113" t="str">
        <f t="shared" si="10"/>
        <v>-</v>
      </c>
      <c r="G31" s="113">
        <f t="shared" si="11"/>
        <v>0</v>
      </c>
    </row>
    <row r="32" spans="1:7" x14ac:dyDescent="0.2">
      <c r="A32" s="50" t="s">
        <v>161</v>
      </c>
      <c r="B32" s="106">
        <f>B33+B34</f>
        <v>0</v>
      </c>
      <c r="C32" s="106">
        <f t="shared" ref="C32:E32" si="13">C33+C34</f>
        <v>0</v>
      </c>
      <c r="D32" s="106">
        <f t="shared" si="13"/>
        <v>0</v>
      </c>
      <c r="E32" s="106">
        <f t="shared" si="13"/>
        <v>0</v>
      </c>
      <c r="F32" s="112" t="str">
        <f t="shared" si="10"/>
        <v>-</v>
      </c>
      <c r="G32" s="112" t="str">
        <f t="shared" si="11"/>
        <v>-</v>
      </c>
    </row>
    <row r="33" spans="1:7" x14ac:dyDescent="0.2">
      <c r="A33" s="51" t="s">
        <v>150</v>
      </c>
      <c r="B33" s="107">
        <v>0</v>
      </c>
      <c r="C33" s="107">
        <v>0</v>
      </c>
      <c r="D33" s="107">
        <v>0</v>
      </c>
      <c r="E33" s="107">
        <v>0</v>
      </c>
      <c r="F33" s="113" t="str">
        <f t="shared" si="10"/>
        <v>-</v>
      </c>
      <c r="G33" s="113" t="str">
        <f t="shared" si="11"/>
        <v>-</v>
      </c>
    </row>
    <row r="34" spans="1:7" x14ac:dyDescent="0.2">
      <c r="A34" s="51" t="s">
        <v>153</v>
      </c>
      <c r="B34" s="107">
        <v>0</v>
      </c>
      <c r="C34" s="107">
        <v>0</v>
      </c>
      <c r="D34" s="107">
        <v>0</v>
      </c>
      <c r="E34" s="107">
        <v>0</v>
      </c>
      <c r="F34" s="113" t="str">
        <f t="shared" si="10"/>
        <v>-</v>
      </c>
      <c r="G34" s="113" t="str">
        <f t="shared" si="11"/>
        <v>-</v>
      </c>
    </row>
    <row r="35" spans="1:7" x14ac:dyDescent="0.2">
      <c r="A35" s="50" t="s">
        <v>162</v>
      </c>
      <c r="B35" s="106">
        <f>B36+B37</f>
        <v>24962.25</v>
      </c>
      <c r="C35" s="106">
        <f t="shared" ref="C35:E35" si="14">C36+C37</f>
        <v>101070</v>
      </c>
      <c r="D35" s="106">
        <f t="shared" si="14"/>
        <v>101070</v>
      </c>
      <c r="E35" s="106">
        <f t="shared" si="14"/>
        <v>42291.72</v>
      </c>
      <c r="F35" s="112">
        <f t="shared" si="10"/>
        <v>169.42270828951717</v>
      </c>
      <c r="G35" s="112">
        <f t="shared" si="11"/>
        <v>41.843989314336596</v>
      </c>
    </row>
    <row r="36" spans="1:7" x14ac:dyDescent="0.2">
      <c r="A36" s="51" t="s">
        <v>151</v>
      </c>
      <c r="B36" s="107">
        <v>60</v>
      </c>
      <c r="C36" s="107">
        <v>45245</v>
      </c>
      <c r="D36" s="107">
        <v>45245</v>
      </c>
      <c r="E36" s="107">
        <v>18666.72</v>
      </c>
      <c r="F36" s="113">
        <f t="shared" si="10"/>
        <v>31111.200000000001</v>
      </c>
      <c r="G36" s="113">
        <f t="shared" si="11"/>
        <v>41.256978671676428</v>
      </c>
    </row>
    <row r="37" spans="1:7" x14ac:dyDescent="0.2">
      <c r="A37" s="51" t="s">
        <v>152</v>
      </c>
      <c r="B37" s="107">
        <v>24902.25</v>
      </c>
      <c r="C37" s="107">
        <v>55825</v>
      </c>
      <c r="D37" s="107">
        <v>55825</v>
      </c>
      <c r="E37" s="107">
        <v>23625</v>
      </c>
      <c r="F37" s="113">
        <f t="shared" si="10"/>
        <v>94.870945396500318</v>
      </c>
      <c r="G37" s="113">
        <f t="shared" si="11"/>
        <v>42.319749216300941</v>
      </c>
    </row>
    <row r="38" spans="1:7" x14ac:dyDescent="0.2">
      <c r="A38" s="50" t="s">
        <v>194</v>
      </c>
      <c r="B38" s="106">
        <f>B39</f>
        <v>0</v>
      </c>
      <c r="C38" s="106">
        <f t="shared" ref="C38:E38" si="15">C39</f>
        <v>0</v>
      </c>
      <c r="D38" s="106">
        <f t="shared" si="15"/>
        <v>0</v>
      </c>
      <c r="E38" s="106">
        <f t="shared" si="15"/>
        <v>0</v>
      </c>
      <c r="F38" s="112" t="str">
        <f t="shared" si="10"/>
        <v>-</v>
      </c>
      <c r="G38" s="112" t="str">
        <f t="shared" si="11"/>
        <v>-</v>
      </c>
    </row>
    <row r="39" spans="1:7" x14ac:dyDescent="0.2">
      <c r="A39" s="51" t="s">
        <v>193</v>
      </c>
      <c r="B39" s="107">
        <v>0</v>
      </c>
      <c r="C39" s="107">
        <v>0</v>
      </c>
      <c r="D39" s="107">
        <v>0</v>
      </c>
      <c r="E39" s="107">
        <v>0</v>
      </c>
      <c r="F39" s="113" t="str">
        <f t="shared" si="10"/>
        <v>-</v>
      </c>
      <c r="G39" s="113" t="str">
        <f t="shared" si="11"/>
        <v>-</v>
      </c>
    </row>
    <row r="40" spans="1:7" x14ac:dyDescent="0.2">
      <c r="A40" s="50" t="s">
        <v>218</v>
      </c>
      <c r="B40" s="106">
        <f>B41+B42</f>
        <v>0</v>
      </c>
      <c r="C40" s="106">
        <f t="shared" ref="C40:E40" si="16">C41+C42</f>
        <v>0</v>
      </c>
      <c r="D40" s="106">
        <f t="shared" si="16"/>
        <v>0</v>
      </c>
      <c r="E40" s="106">
        <f t="shared" si="16"/>
        <v>0</v>
      </c>
      <c r="F40" s="112" t="str">
        <f t="shared" si="10"/>
        <v>-</v>
      </c>
      <c r="G40" s="112" t="str">
        <f t="shared" si="11"/>
        <v>-</v>
      </c>
    </row>
    <row r="41" spans="1:7" x14ac:dyDescent="0.2">
      <c r="A41" s="51" t="s">
        <v>148</v>
      </c>
      <c r="B41" s="107">
        <v>0</v>
      </c>
      <c r="C41" s="107">
        <v>0</v>
      </c>
      <c r="D41" s="107">
        <v>0</v>
      </c>
      <c r="E41" s="107">
        <v>0</v>
      </c>
      <c r="F41" s="113" t="str">
        <f t="shared" si="10"/>
        <v>-</v>
      </c>
      <c r="G41" s="113" t="str">
        <f t="shared" si="11"/>
        <v>-</v>
      </c>
    </row>
    <row r="42" spans="1:7" x14ac:dyDescent="0.2">
      <c r="A42" s="51" t="s">
        <v>163</v>
      </c>
      <c r="B42" s="22">
        <v>0</v>
      </c>
      <c r="C42" s="22">
        <v>0</v>
      </c>
      <c r="D42" s="22">
        <v>0</v>
      </c>
      <c r="E42" s="22">
        <v>0</v>
      </c>
      <c r="F42" s="113" t="str">
        <f t="shared" si="10"/>
        <v>-</v>
      </c>
      <c r="G42" s="113" t="str">
        <f t="shared" si="11"/>
        <v>-</v>
      </c>
    </row>
    <row r="43" spans="1:7" x14ac:dyDescent="0.2">
      <c r="A43" s="50" t="s">
        <v>164</v>
      </c>
      <c r="B43" s="106">
        <f>B44</f>
        <v>0</v>
      </c>
      <c r="C43" s="106">
        <f t="shared" ref="C43:E43" si="17">C44</f>
        <v>0</v>
      </c>
      <c r="D43" s="106">
        <f t="shared" si="17"/>
        <v>0</v>
      </c>
      <c r="E43" s="106">
        <f t="shared" si="17"/>
        <v>0</v>
      </c>
      <c r="F43" s="112" t="str">
        <f t="shared" si="10"/>
        <v>-</v>
      </c>
      <c r="G43" s="112" t="str">
        <f t="shared" si="11"/>
        <v>-</v>
      </c>
    </row>
    <row r="44" spans="1:7" x14ac:dyDescent="0.2">
      <c r="A44" s="51" t="s">
        <v>149</v>
      </c>
      <c r="B44" s="22">
        <v>0</v>
      </c>
      <c r="C44" s="22">
        <v>0</v>
      </c>
      <c r="D44" s="22">
        <v>0</v>
      </c>
      <c r="E44" s="22">
        <v>0</v>
      </c>
      <c r="F44" s="113" t="str">
        <f t="shared" si="10"/>
        <v>-</v>
      </c>
      <c r="G44" s="113" t="str">
        <f t="shared" si="11"/>
        <v>-</v>
      </c>
    </row>
    <row r="45" spans="1:7" x14ac:dyDescent="0.2">
      <c r="A45" s="51"/>
      <c r="B45" s="107"/>
      <c r="C45" s="107"/>
      <c r="D45" s="107"/>
      <c r="E45" s="107"/>
      <c r="F45" s="113"/>
      <c r="G45" s="113"/>
    </row>
    <row r="46" spans="1:7" x14ac:dyDescent="0.2">
      <c r="A46" s="59" t="s">
        <v>101</v>
      </c>
      <c r="B46" s="109">
        <f>B28+B30+B32+B35+B38+B40+B43</f>
        <v>125818.38</v>
      </c>
      <c r="C46" s="109">
        <f t="shared" ref="C46:E46" si="18">C28+C30+C32+C35+C38+C40+C43</f>
        <v>652179</v>
      </c>
      <c r="D46" s="109">
        <f t="shared" si="18"/>
        <v>652179</v>
      </c>
      <c r="E46" s="109">
        <f t="shared" si="18"/>
        <v>176087.73</v>
      </c>
      <c r="F46" s="95">
        <f t="shared" si="10"/>
        <v>139.95390021712248</v>
      </c>
      <c r="G46" s="95">
        <f t="shared" si="11"/>
        <v>26.9999080007176</v>
      </c>
    </row>
    <row r="48" spans="1:7" x14ac:dyDescent="0.2">
      <c r="B48" s="67"/>
      <c r="C48" s="67"/>
      <c r="D48" s="67"/>
      <c r="E48" s="67"/>
      <c r="F48" s="67"/>
      <c r="G48" s="67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showGridLines="0" topLeftCell="A14" zoomScaleNormal="100" workbookViewId="0">
      <selection activeCell="O59" sqref="O59"/>
    </sheetView>
  </sheetViews>
  <sheetFormatPr defaultColWidth="9.140625" defaultRowHeight="12.75" x14ac:dyDescent="0.2"/>
  <cols>
    <col min="1" max="1" width="100.140625" style="1" customWidth="1"/>
    <col min="2" max="2" width="16.7109375" style="1" customWidth="1"/>
    <col min="3" max="3" width="15.28515625" style="1" bestFit="1" customWidth="1"/>
    <col min="4" max="4" width="15.85546875" style="1" bestFit="1" customWidth="1"/>
    <col min="5" max="5" width="16" style="1" customWidth="1"/>
    <col min="6" max="6" width="9.140625" style="1" bestFit="1" customWidth="1"/>
    <col min="7" max="7" width="8.5703125" style="1" bestFit="1" customWidth="1"/>
    <col min="8" max="16384" width="9.140625" style="1"/>
  </cols>
  <sheetData>
    <row r="1" spans="1:13" s="121" customFormat="1" ht="13.5" customHeight="1" x14ac:dyDescent="0.25">
      <c r="A1" s="160" t="s">
        <v>264</v>
      </c>
      <c r="B1" s="160"/>
      <c r="C1" s="160"/>
      <c r="D1" s="160"/>
      <c r="E1" s="160"/>
      <c r="F1" s="160"/>
      <c r="G1" s="160"/>
    </row>
    <row r="2" spans="1:13" ht="3.75" customHeight="1" x14ac:dyDescent="0.2">
      <c r="A2" s="46"/>
      <c r="B2" s="46"/>
      <c r="C2" s="46"/>
      <c r="D2" s="46"/>
      <c r="E2" s="46"/>
      <c r="F2" s="46"/>
      <c r="G2" s="46"/>
    </row>
    <row r="3" spans="1:13" ht="38.25" x14ac:dyDescent="0.2">
      <c r="A3" s="57" t="s">
        <v>119</v>
      </c>
      <c r="B3" s="29" t="str">
        <f>'Sažetak '!B13</f>
        <v>Ostvarenje / izvršenje 
01.01.-30.06.24.</v>
      </c>
      <c r="C3" s="29" t="str">
        <f>'Sažetak '!C13</f>
        <v>Izvorni plan 
2025.</v>
      </c>
      <c r="D3" s="29" t="str">
        <f>'Sažetak '!D13</f>
        <v>Tekući plan 
2025.</v>
      </c>
      <c r="E3" s="29" t="str">
        <f>'Sažetak '!E13</f>
        <v>Ostvarenje / izvršenje 
01.01.-30.06.25</v>
      </c>
      <c r="F3" s="38" t="s">
        <v>190</v>
      </c>
      <c r="G3" s="38" t="s">
        <v>191</v>
      </c>
    </row>
    <row r="4" spans="1:13" s="4" customFormat="1" ht="8.25" customHeight="1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55" t="s">
        <v>113</v>
      </c>
      <c r="G4" s="55" t="s">
        <v>114</v>
      </c>
    </row>
    <row r="5" spans="1:13" x14ac:dyDescent="0.2">
      <c r="A5" s="7" t="s">
        <v>125</v>
      </c>
      <c r="B5" s="7"/>
      <c r="C5" s="7"/>
      <c r="D5" s="7"/>
      <c r="E5" s="7"/>
      <c r="F5" s="7"/>
      <c r="G5" s="7"/>
    </row>
    <row r="6" spans="1:13" ht="15.75" x14ac:dyDescent="0.25">
      <c r="A6" s="98" t="s">
        <v>120</v>
      </c>
      <c r="B6" s="116">
        <f>SUM(B7:B11)</f>
        <v>0</v>
      </c>
      <c r="C6" s="116">
        <f t="shared" ref="C6:E6" si="0">SUM(C7:C11)</f>
        <v>12845</v>
      </c>
      <c r="D6" s="116">
        <f t="shared" si="0"/>
        <v>12845</v>
      </c>
      <c r="E6" s="116">
        <f t="shared" si="0"/>
        <v>5032.28</v>
      </c>
      <c r="F6" s="118" t="str">
        <f>IFERROR(E6/B6*100,"-")</f>
        <v>-</v>
      </c>
      <c r="G6" s="118">
        <f>IFERROR(E6/D6*100,"-")</f>
        <v>39.176956014013228</v>
      </c>
      <c r="I6" s="152"/>
      <c r="J6" s="151"/>
      <c r="K6" s="151"/>
      <c r="L6" s="151"/>
      <c r="M6" s="151"/>
    </row>
    <row r="7" spans="1:13" ht="15.75" hidden="1" x14ac:dyDescent="0.25">
      <c r="A7" s="54" t="s">
        <v>165</v>
      </c>
      <c r="B7" s="22"/>
      <c r="C7" s="22"/>
      <c r="D7" s="22"/>
      <c r="E7" s="22"/>
      <c r="F7" s="113" t="str">
        <f t="shared" ref="F7:F38" si="1">IFERROR(E7/B7*100,"-")</f>
        <v>-</v>
      </c>
      <c r="G7" s="113" t="str">
        <f t="shared" ref="G7:G38" si="2">IFERROR(E7/D7*100,"-")</f>
        <v>-</v>
      </c>
      <c r="I7" s="99" t="s">
        <v>260</v>
      </c>
      <c r="J7" s="100"/>
      <c r="K7" s="100"/>
      <c r="L7" s="100"/>
      <c r="M7" s="100"/>
    </row>
    <row r="8" spans="1:13" hidden="1" x14ac:dyDescent="0.2">
      <c r="A8" s="54" t="s">
        <v>212</v>
      </c>
      <c r="B8" s="22"/>
      <c r="C8" s="22"/>
      <c r="D8" s="22"/>
      <c r="E8" s="22"/>
      <c r="F8" s="113" t="str">
        <f t="shared" si="1"/>
        <v>-</v>
      </c>
      <c r="G8" s="113" t="str">
        <f t="shared" si="2"/>
        <v>-</v>
      </c>
      <c r="I8" s="101" t="s">
        <v>261</v>
      </c>
    </row>
    <row r="9" spans="1:13" hidden="1" x14ac:dyDescent="0.2">
      <c r="A9" s="54" t="s">
        <v>166</v>
      </c>
      <c r="B9" s="22"/>
      <c r="C9" s="22"/>
      <c r="D9" s="22"/>
      <c r="E9" s="22"/>
      <c r="F9" s="113" t="str">
        <f t="shared" si="1"/>
        <v>-</v>
      </c>
      <c r="G9" s="113" t="str">
        <f t="shared" si="2"/>
        <v>-</v>
      </c>
    </row>
    <row r="10" spans="1:13" hidden="1" x14ac:dyDescent="0.2">
      <c r="A10" s="54" t="s">
        <v>167</v>
      </c>
      <c r="B10" s="22"/>
      <c r="C10" s="22"/>
      <c r="D10" s="22"/>
      <c r="E10" s="22"/>
      <c r="F10" s="113" t="str">
        <f t="shared" si="1"/>
        <v>-</v>
      </c>
      <c r="G10" s="113" t="str">
        <f t="shared" si="2"/>
        <v>-</v>
      </c>
    </row>
    <row r="11" spans="1:13" x14ac:dyDescent="0.2">
      <c r="A11" s="54" t="s">
        <v>168</v>
      </c>
      <c r="B11" s="22">
        <v>0</v>
      </c>
      <c r="C11" s="22">
        <v>12845</v>
      </c>
      <c r="D11" s="22">
        <v>12845</v>
      </c>
      <c r="E11" s="22">
        <v>5032.28</v>
      </c>
      <c r="F11" s="113" t="str">
        <f t="shared" si="1"/>
        <v>-</v>
      </c>
      <c r="G11" s="113">
        <f t="shared" si="2"/>
        <v>39.176956014013228</v>
      </c>
    </row>
    <row r="12" spans="1:13" x14ac:dyDescent="0.2">
      <c r="A12" s="89" t="s">
        <v>121</v>
      </c>
      <c r="B12" s="116">
        <f>SUM(B13:B16)</f>
        <v>125818.38</v>
      </c>
      <c r="C12" s="116">
        <f t="shared" ref="C12:E12" si="3">SUM(C13:C16)</f>
        <v>639334</v>
      </c>
      <c r="D12" s="116">
        <f t="shared" si="3"/>
        <v>639334</v>
      </c>
      <c r="E12" s="116">
        <f t="shared" si="3"/>
        <v>171055.45</v>
      </c>
      <c r="F12" s="118">
        <f t="shared" si="1"/>
        <v>135.95426200846012</v>
      </c>
      <c r="G12" s="118">
        <f t="shared" si="2"/>
        <v>26.755256251036236</v>
      </c>
    </row>
    <row r="13" spans="1:13" x14ac:dyDescent="0.2">
      <c r="A13" s="54" t="s">
        <v>169</v>
      </c>
      <c r="B13" s="22">
        <v>0</v>
      </c>
      <c r="C13" s="22">
        <v>0</v>
      </c>
      <c r="D13" s="22">
        <v>0</v>
      </c>
      <c r="E13" s="22">
        <v>0</v>
      </c>
      <c r="F13" s="113" t="str">
        <f t="shared" si="1"/>
        <v>-</v>
      </c>
      <c r="G13" s="113" t="str">
        <f t="shared" si="2"/>
        <v>-</v>
      </c>
    </row>
    <row r="14" spans="1:13" x14ac:dyDescent="0.2">
      <c r="A14" s="54" t="s">
        <v>170</v>
      </c>
      <c r="B14" s="22">
        <v>0</v>
      </c>
      <c r="C14" s="22">
        <v>0</v>
      </c>
      <c r="D14" s="22">
        <v>0</v>
      </c>
      <c r="E14" s="22">
        <v>0</v>
      </c>
      <c r="F14" s="113" t="str">
        <f t="shared" si="1"/>
        <v>-</v>
      </c>
      <c r="G14" s="113" t="str">
        <f t="shared" si="2"/>
        <v>-</v>
      </c>
    </row>
    <row r="15" spans="1:13" x14ac:dyDescent="0.2">
      <c r="A15" s="54" t="s">
        <v>171</v>
      </c>
      <c r="B15" s="22">
        <v>31192.47</v>
      </c>
      <c r="C15" s="22">
        <v>369425</v>
      </c>
      <c r="D15" s="22">
        <v>369425</v>
      </c>
      <c r="E15" s="22">
        <v>52872.51</v>
      </c>
      <c r="F15" s="113">
        <f t="shared" si="1"/>
        <v>169.50408223523178</v>
      </c>
      <c r="G15" s="113">
        <f t="shared" si="2"/>
        <v>14.312109359139203</v>
      </c>
    </row>
    <row r="16" spans="1:13" ht="12" customHeight="1" x14ac:dyDescent="0.2">
      <c r="A16" s="54" t="s">
        <v>172</v>
      </c>
      <c r="B16" s="22">
        <v>94625.91</v>
      </c>
      <c r="C16" s="22">
        <v>269909</v>
      </c>
      <c r="D16" s="22">
        <v>269909</v>
      </c>
      <c r="E16" s="22">
        <v>118182.94</v>
      </c>
      <c r="F16" s="113">
        <f t="shared" si="1"/>
        <v>124.89490457740379</v>
      </c>
      <c r="G16" s="113">
        <f t="shared" si="2"/>
        <v>43.786216836044744</v>
      </c>
    </row>
    <row r="17" spans="1:7" hidden="1" x14ac:dyDescent="0.2">
      <c r="A17" s="89" t="s">
        <v>122</v>
      </c>
      <c r="B17" s="116">
        <f>SUM(B18:B23)</f>
        <v>0</v>
      </c>
      <c r="C17" s="116">
        <f t="shared" ref="C17:E17" si="4">SUM(C18:C23)</f>
        <v>0</v>
      </c>
      <c r="D17" s="116">
        <f t="shared" si="4"/>
        <v>0</v>
      </c>
      <c r="E17" s="116">
        <f t="shared" si="4"/>
        <v>0</v>
      </c>
      <c r="F17" s="118" t="str">
        <f t="shared" si="1"/>
        <v>-</v>
      </c>
      <c r="G17" s="118" t="str">
        <f t="shared" si="2"/>
        <v>-</v>
      </c>
    </row>
    <row r="18" spans="1:7" hidden="1" x14ac:dyDescent="0.2">
      <c r="A18" s="54" t="s">
        <v>173</v>
      </c>
      <c r="B18" s="22"/>
      <c r="C18" s="22"/>
      <c r="D18" s="22"/>
      <c r="E18" s="22"/>
      <c r="F18" s="113" t="str">
        <f t="shared" si="1"/>
        <v>-</v>
      </c>
      <c r="G18" s="113" t="str">
        <f t="shared" si="2"/>
        <v>-</v>
      </c>
    </row>
    <row r="19" spans="1:7" hidden="1" x14ac:dyDescent="0.2">
      <c r="A19" s="54" t="s">
        <v>174</v>
      </c>
      <c r="B19" s="22"/>
      <c r="C19" s="22"/>
      <c r="D19" s="22"/>
      <c r="E19" s="22"/>
      <c r="F19" s="113" t="str">
        <f t="shared" si="1"/>
        <v>-</v>
      </c>
      <c r="G19" s="113" t="str">
        <f t="shared" si="2"/>
        <v>-</v>
      </c>
    </row>
    <row r="20" spans="1:7" hidden="1" x14ac:dyDescent="0.2">
      <c r="A20" s="54" t="s">
        <v>213</v>
      </c>
      <c r="B20" s="22"/>
      <c r="C20" s="22"/>
      <c r="D20" s="22"/>
      <c r="E20" s="22"/>
      <c r="F20" s="113" t="str">
        <f t="shared" si="1"/>
        <v>-</v>
      </c>
      <c r="G20" s="113" t="str">
        <f t="shared" si="2"/>
        <v>-</v>
      </c>
    </row>
    <row r="21" spans="1:7" s="5" customFormat="1" hidden="1" x14ac:dyDescent="0.2">
      <c r="A21" s="54" t="s">
        <v>175</v>
      </c>
      <c r="B21" s="22"/>
      <c r="C21" s="22"/>
      <c r="D21" s="22"/>
      <c r="E21" s="22"/>
      <c r="F21" s="113" t="str">
        <f t="shared" si="1"/>
        <v>-</v>
      </c>
      <c r="G21" s="113" t="str">
        <f t="shared" si="2"/>
        <v>-</v>
      </c>
    </row>
    <row r="22" spans="1:7" hidden="1" x14ac:dyDescent="0.2">
      <c r="A22" s="54" t="s">
        <v>176</v>
      </c>
      <c r="B22" s="22"/>
      <c r="C22" s="22"/>
      <c r="D22" s="22"/>
      <c r="E22" s="22"/>
      <c r="F22" s="113" t="str">
        <f t="shared" si="1"/>
        <v>-</v>
      </c>
      <c r="G22" s="113" t="str">
        <f t="shared" si="2"/>
        <v>-</v>
      </c>
    </row>
    <row r="23" spans="1:7" hidden="1" x14ac:dyDescent="0.2">
      <c r="A23" s="54" t="s">
        <v>177</v>
      </c>
      <c r="B23" s="22"/>
      <c r="C23" s="22"/>
      <c r="D23" s="22"/>
      <c r="E23" s="22"/>
      <c r="F23" s="113" t="str">
        <f t="shared" si="1"/>
        <v>-</v>
      </c>
      <c r="G23" s="113" t="str">
        <f t="shared" si="2"/>
        <v>-</v>
      </c>
    </row>
    <row r="24" spans="1:7" hidden="1" x14ac:dyDescent="0.2">
      <c r="A24" s="89" t="s">
        <v>123</v>
      </c>
      <c r="B24" s="116">
        <f>SUM(B25:B31)</f>
        <v>0</v>
      </c>
      <c r="C24" s="116">
        <f t="shared" ref="C24:E24" si="5">SUM(C25:C31)</f>
        <v>0</v>
      </c>
      <c r="D24" s="116">
        <f t="shared" si="5"/>
        <v>0</v>
      </c>
      <c r="E24" s="116">
        <f t="shared" si="5"/>
        <v>0</v>
      </c>
      <c r="F24" s="118" t="str">
        <f t="shared" si="1"/>
        <v>-</v>
      </c>
      <c r="G24" s="118" t="str">
        <f t="shared" si="2"/>
        <v>-</v>
      </c>
    </row>
    <row r="25" spans="1:7" hidden="1" x14ac:dyDescent="0.2">
      <c r="A25" s="54" t="s">
        <v>178</v>
      </c>
      <c r="B25" s="107"/>
      <c r="C25" s="107"/>
      <c r="D25" s="107"/>
      <c r="E25" s="107"/>
      <c r="F25" s="113" t="str">
        <f t="shared" si="1"/>
        <v>-</v>
      </c>
      <c r="G25" s="113" t="str">
        <f t="shared" si="2"/>
        <v>-</v>
      </c>
    </row>
    <row r="26" spans="1:7" hidden="1" x14ac:dyDescent="0.2">
      <c r="A26" s="54" t="s">
        <v>179</v>
      </c>
      <c r="B26" s="22"/>
      <c r="C26" s="22"/>
      <c r="D26" s="22"/>
      <c r="E26" s="22"/>
      <c r="F26" s="113" t="str">
        <f t="shared" si="1"/>
        <v>-</v>
      </c>
      <c r="G26" s="113" t="str">
        <f t="shared" si="2"/>
        <v>-</v>
      </c>
    </row>
    <row r="27" spans="1:7" hidden="1" x14ac:dyDescent="0.2">
      <c r="A27" s="54" t="s">
        <v>180</v>
      </c>
      <c r="B27" s="22"/>
      <c r="C27" s="22"/>
      <c r="D27" s="22"/>
      <c r="E27" s="22"/>
      <c r="F27" s="113" t="str">
        <f t="shared" si="1"/>
        <v>-</v>
      </c>
      <c r="G27" s="113" t="str">
        <f t="shared" si="2"/>
        <v>-</v>
      </c>
    </row>
    <row r="28" spans="1:7" hidden="1" x14ac:dyDescent="0.2">
      <c r="A28" s="54" t="s">
        <v>181</v>
      </c>
      <c r="B28" s="22"/>
      <c r="C28" s="22"/>
      <c r="D28" s="22"/>
      <c r="E28" s="22"/>
      <c r="F28" s="113" t="str">
        <f t="shared" si="1"/>
        <v>-</v>
      </c>
      <c r="G28" s="113" t="str">
        <f t="shared" si="2"/>
        <v>-</v>
      </c>
    </row>
    <row r="29" spans="1:7" hidden="1" x14ac:dyDescent="0.2">
      <c r="A29" s="54" t="s">
        <v>182</v>
      </c>
      <c r="B29" s="107"/>
      <c r="C29" s="107"/>
      <c r="D29" s="107"/>
      <c r="E29" s="107"/>
      <c r="F29" s="113" t="str">
        <f t="shared" si="1"/>
        <v>-</v>
      </c>
      <c r="G29" s="113" t="str">
        <f t="shared" si="2"/>
        <v>-</v>
      </c>
    </row>
    <row r="30" spans="1:7" hidden="1" x14ac:dyDescent="0.2">
      <c r="A30" s="54" t="s">
        <v>183</v>
      </c>
      <c r="B30" s="22"/>
      <c r="C30" s="22"/>
      <c r="D30" s="22"/>
      <c r="E30" s="22"/>
      <c r="F30" s="113" t="str">
        <f t="shared" si="1"/>
        <v>-</v>
      </c>
      <c r="G30" s="113" t="str">
        <f t="shared" si="2"/>
        <v>-</v>
      </c>
    </row>
    <row r="31" spans="1:7" hidden="1" x14ac:dyDescent="0.2">
      <c r="A31" s="54" t="s">
        <v>184</v>
      </c>
      <c r="B31" s="22"/>
      <c r="C31" s="22"/>
      <c r="D31" s="22"/>
      <c r="E31" s="22"/>
      <c r="F31" s="113" t="str">
        <f t="shared" si="1"/>
        <v>-</v>
      </c>
      <c r="G31" s="113" t="str">
        <f t="shared" si="2"/>
        <v>-</v>
      </c>
    </row>
    <row r="32" spans="1:7" hidden="1" x14ac:dyDescent="0.2">
      <c r="A32" s="89" t="s">
        <v>124</v>
      </c>
      <c r="B32" s="116">
        <f>SUM(B33:B36)</f>
        <v>0</v>
      </c>
      <c r="C32" s="116">
        <f t="shared" ref="C32:E32" si="6">SUM(C33:C36)</f>
        <v>0</v>
      </c>
      <c r="D32" s="116">
        <f t="shared" si="6"/>
        <v>0</v>
      </c>
      <c r="E32" s="116">
        <f t="shared" si="6"/>
        <v>0</v>
      </c>
      <c r="F32" s="118" t="str">
        <f t="shared" si="1"/>
        <v>-</v>
      </c>
      <c r="G32" s="118" t="str">
        <f t="shared" si="2"/>
        <v>-</v>
      </c>
    </row>
    <row r="33" spans="1:7" hidden="1" x14ac:dyDescent="0.2">
      <c r="A33" s="54" t="s">
        <v>185</v>
      </c>
      <c r="B33" s="22"/>
      <c r="C33" s="22"/>
      <c r="D33" s="22"/>
      <c r="E33" s="22"/>
      <c r="F33" s="113" t="str">
        <f t="shared" si="1"/>
        <v>-</v>
      </c>
      <c r="G33" s="113" t="str">
        <f t="shared" si="2"/>
        <v>-</v>
      </c>
    </row>
    <row r="34" spans="1:7" s="5" customFormat="1" hidden="1" x14ac:dyDescent="0.2">
      <c r="A34" s="54" t="s">
        <v>186</v>
      </c>
      <c r="B34" s="22"/>
      <c r="C34" s="22"/>
      <c r="D34" s="22"/>
      <c r="E34" s="22"/>
      <c r="F34" s="113" t="str">
        <f t="shared" si="1"/>
        <v>-</v>
      </c>
      <c r="G34" s="113" t="str">
        <f t="shared" si="2"/>
        <v>-</v>
      </c>
    </row>
    <row r="35" spans="1:7" hidden="1" x14ac:dyDescent="0.2">
      <c r="A35" s="54" t="s">
        <v>187</v>
      </c>
      <c r="B35" s="22"/>
      <c r="C35" s="22"/>
      <c r="D35" s="22"/>
      <c r="E35" s="22"/>
      <c r="F35" s="113" t="str">
        <f t="shared" si="1"/>
        <v>-</v>
      </c>
      <c r="G35" s="113" t="str">
        <f t="shared" si="2"/>
        <v>-</v>
      </c>
    </row>
    <row r="36" spans="1:7" hidden="1" x14ac:dyDescent="0.2">
      <c r="A36" s="54" t="s">
        <v>188</v>
      </c>
      <c r="B36" s="22"/>
      <c r="C36" s="22"/>
      <c r="D36" s="22"/>
      <c r="E36" s="22"/>
      <c r="F36" s="113" t="str">
        <f t="shared" si="1"/>
        <v>-</v>
      </c>
      <c r="G36" s="113" t="str">
        <f t="shared" si="2"/>
        <v>-</v>
      </c>
    </row>
    <row r="37" spans="1:7" hidden="1" x14ac:dyDescent="0.2">
      <c r="B37" s="110"/>
      <c r="C37" s="110"/>
      <c r="D37" s="110"/>
      <c r="E37" s="110"/>
      <c r="F37" s="114"/>
      <c r="G37" s="114"/>
    </row>
    <row r="38" spans="1:7" x14ac:dyDescent="0.2">
      <c r="A38" s="88" t="s">
        <v>101</v>
      </c>
      <c r="B38" s="117">
        <f>B6+B12+B17+B24+B32</f>
        <v>125818.38</v>
      </c>
      <c r="C38" s="117">
        <f t="shared" ref="C38:E38" si="7">C6+C12+C17+C24+C32</f>
        <v>652179</v>
      </c>
      <c r="D38" s="117">
        <f t="shared" si="7"/>
        <v>652179</v>
      </c>
      <c r="E38" s="117">
        <f t="shared" si="7"/>
        <v>176087.73</v>
      </c>
      <c r="F38" s="119">
        <f t="shared" si="1"/>
        <v>139.95390021712248</v>
      </c>
      <c r="G38" s="119">
        <f t="shared" si="2"/>
        <v>26.9999080007176</v>
      </c>
    </row>
    <row r="40" spans="1:7" x14ac:dyDescent="0.2">
      <c r="B40" s="67"/>
      <c r="C40" s="67"/>
      <c r="D40" s="67"/>
      <c r="E40" s="67"/>
      <c r="F40" s="67"/>
      <c r="G40" s="67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showGridLines="0" topLeftCell="A16" zoomScaleNormal="100" workbookViewId="0">
      <selection activeCell="I8" sqref="I8:P11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1" bestFit="1" customWidth="1"/>
    <col min="7" max="7" width="10" style="1" bestFit="1" customWidth="1"/>
    <col min="8" max="16384" width="9.140625" style="1"/>
  </cols>
  <sheetData>
    <row r="1" spans="1:7" s="121" customFormat="1" ht="15.75" x14ac:dyDescent="0.25">
      <c r="A1" s="127" t="s">
        <v>102</v>
      </c>
      <c r="G1" s="128"/>
    </row>
    <row r="3" spans="1:7" s="121" customFormat="1" ht="15.75" x14ac:dyDescent="0.25">
      <c r="A3" s="160" t="s">
        <v>265</v>
      </c>
      <c r="B3" s="160"/>
      <c r="C3" s="160"/>
      <c r="D3" s="160"/>
      <c r="E3" s="160"/>
      <c r="F3" s="160"/>
      <c r="G3" s="160"/>
    </row>
    <row r="4" spans="1:7" x14ac:dyDescent="0.2">
      <c r="A4" s="46"/>
      <c r="B4" s="46"/>
      <c r="C4" s="46"/>
      <c r="D4" s="46"/>
      <c r="E4" s="46"/>
      <c r="F4" s="46"/>
      <c r="G4" s="46"/>
    </row>
    <row r="5" spans="1:7" ht="38.25" x14ac:dyDescent="0.2">
      <c r="A5" s="57" t="s">
        <v>126</v>
      </c>
      <c r="B5" s="29" t="str">
        <f>'Sažetak '!B13</f>
        <v>Ostvarenje / izvršenje 
01.01.-30.06.24.</v>
      </c>
      <c r="C5" s="29" t="str">
        <f>'Sažetak '!C13</f>
        <v>Izvorni plan 
2025.</v>
      </c>
      <c r="D5" s="29" t="str">
        <f>'Sažetak '!D13</f>
        <v>Tekući plan 
2025.</v>
      </c>
      <c r="E5" s="29" t="str">
        <f>'Sažetak '!E13</f>
        <v>Ostvarenje / izvršenje 
01.01.-30.06.25</v>
      </c>
      <c r="F5" s="38" t="s">
        <v>190</v>
      </c>
      <c r="G5" s="38" t="s">
        <v>191</v>
      </c>
    </row>
    <row r="6" spans="1:7" s="4" customFormat="1" ht="11.25" x14ac:dyDescent="0.2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 t="s">
        <v>113</v>
      </c>
      <c r="G6" s="55" t="s">
        <v>114</v>
      </c>
    </row>
    <row r="7" spans="1:7" x14ac:dyDescent="0.2">
      <c r="A7" s="7" t="s">
        <v>103</v>
      </c>
      <c r="B7" s="48"/>
      <c r="C7" s="48"/>
      <c r="D7" s="48"/>
      <c r="E7" s="48"/>
      <c r="F7" s="49"/>
      <c r="G7" s="92"/>
    </row>
    <row r="8" spans="1:7" x14ac:dyDescent="0.2">
      <c r="A8" s="53" t="s">
        <v>104</v>
      </c>
      <c r="B8" s="106">
        <f>B9+B11</f>
        <v>0</v>
      </c>
      <c r="C8" s="106">
        <f t="shared" ref="C8:E8" si="0">C9+C11</f>
        <v>0</v>
      </c>
      <c r="D8" s="106">
        <f t="shared" si="0"/>
        <v>0</v>
      </c>
      <c r="E8" s="106">
        <f t="shared" si="0"/>
        <v>0</v>
      </c>
      <c r="F8" s="112" t="str">
        <f>IFERROR(E8/B8*100,"-")</f>
        <v>-</v>
      </c>
      <c r="G8" s="112" t="str">
        <f>IFERROR(E8/D8*100,"-")</f>
        <v>-</v>
      </c>
    </row>
    <row r="9" spans="1:7" ht="25.5" x14ac:dyDescent="0.2">
      <c r="A9" s="50" t="s">
        <v>189</v>
      </c>
      <c r="B9" s="106">
        <f>B10</f>
        <v>0</v>
      </c>
      <c r="C9" s="106">
        <f t="shared" ref="C9:E9" si="1">C10</f>
        <v>0</v>
      </c>
      <c r="D9" s="106">
        <f t="shared" si="1"/>
        <v>0</v>
      </c>
      <c r="E9" s="106">
        <f t="shared" si="1"/>
        <v>0</v>
      </c>
      <c r="F9" s="112" t="str">
        <f t="shared" ref="F9:F24" si="2">IFERROR(E9/B9*100,"-")</f>
        <v>-</v>
      </c>
      <c r="G9" s="112" t="str">
        <f t="shared" ref="G9:G24" si="3">IFERROR(E9/D9*100,"-")</f>
        <v>-</v>
      </c>
    </row>
    <row r="10" spans="1:7" s="5" customFormat="1" x14ac:dyDescent="0.2">
      <c r="A10" s="51" t="s">
        <v>195</v>
      </c>
      <c r="B10" s="22">
        <v>0</v>
      </c>
      <c r="C10" s="22">
        <v>0</v>
      </c>
      <c r="D10" s="22">
        <v>0</v>
      </c>
      <c r="E10" s="22">
        <v>0</v>
      </c>
      <c r="F10" s="113" t="str">
        <f t="shared" si="2"/>
        <v>-</v>
      </c>
      <c r="G10" s="112" t="str">
        <f t="shared" si="3"/>
        <v>-</v>
      </c>
    </row>
    <row r="11" spans="1:7" s="5" customFormat="1" ht="25.5" x14ac:dyDescent="0.2">
      <c r="A11" s="50" t="s">
        <v>105</v>
      </c>
      <c r="B11" s="106">
        <f>B12</f>
        <v>0</v>
      </c>
      <c r="C11" s="106">
        <f t="shared" ref="C11:E11" si="4">C12</f>
        <v>0</v>
      </c>
      <c r="D11" s="106">
        <f t="shared" si="4"/>
        <v>0</v>
      </c>
      <c r="E11" s="106">
        <f t="shared" si="4"/>
        <v>0</v>
      </c>
      <c r="F11" s="112" t="str">
        <f t="shared" si="2"/>
        <v>-</v>
      </c>
      <c r="G11" s="112" t="str">
        <f t="shared" si="3"/>
        <v>-</v>
      </c>
    </row>
    <row r="12" spans="1:7" x14ac:dyDescent="0.2">
      <c r="A12" s="51" t="s">
        <v>196</v>
      </c>
      <c r="B12" s="22">
        <v>0</v>
      </c>
      <c r="C12" s="22">
        <v>0</v>
      </c>
      <c r="D12" s="22">
        <v>0</v>
      </c>
      <c r="E12" s="22">
        <v>0</v>
      </c>
      <c r="F12" s="113" t="str">
        <f t="shared" si="2"/>
        <v>-</v>
      </c>
      <c r="G12" s="112" t="str">
        <f t="shared" si="3"/>
        <v>-</v>
      </c>
    </row>
    <row r="13" spans="1:7" x14ac:dyDescent="0.2">
      <c r="A13" s="51"/>
      <c r="B13" s="107"/>
      <c r="C13" s="107"/>
      <c r="D13" s="107"/>
      <c r="E13" s="107"/>
      <c r="F13" s="113"/>
      <c r="G13" s="112"/>
    </row>
    <row r="14" spans="1:7" x14ac:dyDescent="0.2">
      <c r="A14" s="59" t="s">
        <v>106</v>
      </c>
      <c r="B14" s="109">
        <f>B8</f>
        <v>0</v>
      </c>
      <c r="C14" s="109">
        <f t="shared" ref="C14:E14" si="5">C8</f>
        <v>0</v>
      </c>
      <c r="D14" s="109">
        <f t="shared" si="5"/>
        <v>0</v>
      </c>
      <c r="E14" s="109">
        <f t="shared" si="5"/>
        <v>0</v>
      </c>
      <c r="F14" s="95" t="str">
        <f t="shared" si="2"/>
        <v>-</v>
      </c>
      <c r="G14" s="95" t="str">
        <f t="shared" si="3"/>
        <v>-</v>
      </c>
    </row>
    <row r="15" spans="1:7" x14ac:dyDescent="0.2">
      <c r="A15" s="54"/>
      <c r="B15" s="110"/>
      <c r="C15" s="110"/>
      <c r="D15" s="110"/>
      <c r="E15" s="110"/>
      <c r="F15" s="114"/>
      <c r="G15" s="115"/>
    </row>
    <row r="16" spans="1:7" x14ac:dyDescent="0.2">
      <c r="A16" s="7" t="s">
        <v>107</v>
      </c>
      <c r="B16" s="105"/>
      <c r="C16" s="105"/>
      <c r="D16" s="105"/>
      <c r="E16" s="105"/>
      <c r="F16" s="111" t="str">
        <f t="shared" si="2"/>
        <v>-</v>
      </c>
      <c r="G16" s="111" t="str">
        <f t="shared" si="3"/>
        <v>-</v>
      </c>
    </row>
    <row r="17" spans="1:7" x14ac:dyDescent="0.2">
      <c r="A17" s="53" t="s">
        <v>108</v>
      </c>
      <c r="B17" s="106">
        <f>B18+B20</f>
        <v>0</v>
      </c>
      <c r="C17" s="106">
        <f t="shared" ref="C17:E17" si="6">C18+C20</f>
        <v>0</v>
      </c>
      <c r="D17" s="106">
        <f t="shared" si="6"/>
        <v>0</v>
      </c>
      <c r="E17" s="106">
        <f t="shared" si="6"/>
        <v>0</v>
      </c>
      <c r="F17" s="112" t="str">
        <f t="shared" si="2"/>
        <v>-</v>
      </c>
      <c r="G17" s="112" t="str">
        <f t="shared" si="3"/>
        <v>-</v>
      </c>
    </row>
    <row r="18" spans="1:7" ht="25.5" x14ac:dyDescent="0.2">
      <c r="A18" s="50" t="s">
        <v>214</v>
      </c>
      <c r="B18" s="106">
        <f>B19</f>
        <v>0</v>
      </c>
      <c r="C18" s="106">
        <f t="shared" ref="C18:E18" si="7">C19</f>
        <v>0</v>
      </c>
      <c r="D18" s="106">
        <f t="shared" si="7"/>
        <v>0</v>
      </c>
      <c r="E18" s="106">
        <f t="shared" si="7"/>
        <v>0</v>
      </c>
      <c r="F18" s="112" t="str">
        <f t="shared" si="2"/>
        <v>-</v>
      </c>
      <c r="G18" s="112" t="str">
        <f t="shared" si="3"/>
        <v>-</v>
      </c>
    </row>
    <row r="19" spans="1:7" x14ac:dyDescent="0.2">
      <c r="A19" s="51" t="s">
        <v>215</v>
      </c>
      <c r="B19" s="22">
        <v>0</v>
      </c>
      <c r="C19" s="22">
        <v>0</v>
      </c>
      <c r="D19" s="22">
        <v>0</v>
      </c>
      <c r="E19" s="22">
        <v>0</v>
      </c>
      <c r="F19" s="113" t="str">
        <f t="shared" si="2"/>
        <v>-</v>
      </c>
      <c r="G19" s="112" t="str">
        <f t="shared" si="3"/>
        <v>-</v>
      </c>
    </row>
    <row r="20" spans="1:7" s="5" customFormat="1" ht="25.5" x14ac:dyDescent="0.2">
      <c r="A20" s="50" t="s">
        <v>109</v>
      </c>
      <c r="B20" s="106">
        <f>B21+B22</f>
        <v>0</v>
      </c>
      <c r="C20" s="106">
        <f t="shared" ref="C20:E20" si="8">C21+C22</f>
        <v>0</v>
      </c>
      <c r="D20" s="106">
        <f t="shared" si="8"/>
        <v>0</v>
      </c>
      <c r="E20" s="106">
        <f t="shared" si="8"/>
        <v>0</v>
      </c>
      <c r="F20" s="112" t="str">
        <f t="shared" si="2"/>
        <v>-</v>
      </c>
      <c r="G20" s="112" t="str">
        <f t="shared" si="3"/>
        <v>-</v>
      </c>
    </row>
    <row r="21" spans="1:7" ht="25.5" x14ac:dyDescent="0.2">
      <c r="A21" s="51" t="s">
        <v>110</v>
      </c>
      <c r="B21" s="22">
        <v>0</v>
      </c>
      <c r="C21" s="22">
        <v>0</v>
      </c>
      <c r="D21" s="22">
        <v>0</v>
      </c>
      <c r="E21" s="22">
        <v>0</v>
      </c>
      <c r="F21" s="113" t="str">
        <f t="shared" si="2"/>
        <v>-</v>
      </c>
      <c r="G21" s="112" t="str">
        <f t="shared" si="3"/>
        <v>-</v>
      </c>
    </row>
    <row r="22" spans="1:7" ht="25.5" x14ac:dyDescent="0.2">
      <c r="A22" s="51" t="s">
        <v>247</v>
      </c>
      <c r="B22" s="22">
        <v>0</v>
      </c>
      <c r="C22" s="22">
        <v>0</v>
      </c>
      <c r="D22" s="22">
        <v>0</v>
      </c>
      <c r="E22" s="22">
        <v>0</v>
      </c>
      <c r="F22" s="113" t="str">
        <f t="shared" si="2"/>
        <v>-</v>
      </c>
      <c r="G22" s="112" t="str">
        <f t="shared" si="3"/>
        <v>-</v>
      </c>
    </row>
    <row r="23" spans="1:7" x14ac:dyDescent="0.2">
      <c r="A23" s="51"/>
      <c r="B23" s="107"/>
      <c r="C23" s="107"/>
      <c r="D23" s="107"/>
      <c r="E23" s="107"/>
      <c r="F23" s="113"/>
      <c r="G23" s="113"/>
    </row>
    <row r="24" spans="1:7" x14ac:dyDescent="0.2">
      <c r="A24" s="59" t="s">
        <v>111</v>
      </c>
      <c r="B24" s="109">
        <f>B17</f>
        <v>0</v>
      </c>
      <c r="C24" s="109">
        <f t="shared" ref="C24:E24" si="9">C17</f>
        <v>0</v>
      </c>
      <c r="D24" s="109">
        <f t="shared" si="9"/>
        <v>0</v>
      </c>
      <c r="E24" s="109">
        <f t="shared" si="9"/>
        <v>0</v>
      </c>
      <c r="F24" s="95" t="str">
        <f t="shared" si="2"/>
        <v>-</v>
      </c>
      <c r="G24" s="95" t="str">
        <f t="shared" si="3"/>
        <v>-</v>
      </c>
    </row>
    <row r="25" spans="1:7" x14ac:dyDescent="0.2">
      <c r="B25" s="67"/>
      <c r="C25" s="67"/>
      <c r="D25" s="67"/>
      <c r="E25" s="67"/>
    </row>
    <row r="28" spans="1:7" x14ac:dyDescent="0.2">
      <c r="B28" s="67"/>
      <c r="C28" s="67"/>
      <c r="D28" s="67"/>
      <c r="E28" s="67"/>
      <c r="F28" s="67"/>
      <c r="G28" s="67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showGridLines="0" zoomScaleNormal="100" workbookViewId="0">
      <selection activeCell="K24" sqref="K24"/>
    </sheetView>
  </sheetViews>
  <sheetFormatPr defaultColWidth="9.140625" defaultRowHeight="12.75" x14ac:dyDescent="0.2"/>
  <cols>
    <col min="1" max="1" width="73.7109375" style="1" customWidth="1"/>
    <col min="2" max="3" width="17.28515625" style="1" customWidth="1"/>
    <col min="4" max="4" width="17.7109375" style="1" customWidth="1"/>
    <col min="5" max="5" width="17.28515625" style="1" customWidth="1"/>
    <col min="6" max="6" width="11.140625" style="45" bestFit="1" customWidth="1"/>
    <col min="7" max="7" width="10" style="45" bestFit="1" customWidth="1"/>
    <col min="8" max="16384" width="9.140625" style="1"/>
  </cols>
  <sheetData>
    <row r="1" spans="1:8" s="121" customFormat="1" ht="15.75" x14ac:dyDescent="0.25">
      <c r="A1" s="160" t="s">
        <v>269</v>
      </c>
      <c r="B1" s="160"/>
      <c r="C1" s="160"/>
      <c r="D1" s="160"/>
      <c r="E1" s="160"/>
      <c r="F1" s="160"/>
      <c r="G1" s="160"/>
    </row>
    <row r="2" spans="1:8" x14ac:dyDescent="0.2">
      <c r="A2" s="46"/>
      <c r="B2" s="46"/>
      <c r="C2" s="46"/>
      <c r="D2" s="46"/>
      <c r="E2" s="46"/>
      <c r="F2" s="63"/>
      <c r="G2" s="63"/>
    </row>
    <row r="3" spans="1:8" ht="38.25" x14ac:dyDescent="0.2">
      <c r="A3" s="57" t="s">
        <v>116</v>
      </c>
      <c r="B3" s="29" t="str">
        <f>'Sažetak '!B13</f>
        <v>Ostvarenje / izvršenje 
01.01.-30.06.24.</v>
      </c>
      <c r="C3" s="29" t="str">
        <f>'Sažetak '!C13</f>
        <v>Izvorni plan 
2025.</v>
      </c>
      <c r="D3" s="29" t="str">
        <f>'Sažetak '!D13</f>
        <v>Tekući plan 
2025.</v>
      </c>
      <c r="E3" s="29" t="str">
        <f>'Sažetak '!E13</f>
        <v>Ostvarenje / izvršenje 
01.01.-30.06.25</v>
      </c>
      <c r="F3" s="38" t="s">
        <v>190</v>
      </c>
      <c r="G3" s="38" t="s">
        <v>191</v>
      </c>
    </row>
    <row r="4" spans="1:8" s="4" customFormat="1" ht="11.25" x14ac:dyDescent="0.2">
      <c r="A4" s="55">
        <v>1</v>
      </c>
      <c r="B4" s="55">
        <v>2</v>
      </c>
      <c r="C4" s="55">
        <v>3</v>
      </c>
      <c r="D4" s="55">
        <v>4</v>
      </c>
      <c r="E4" s="55">
        <v>5</v>
      </c>
      <c r="F4" s="64" t="s">
        <v>113</v>
      </c>
      <c r="G4" s="64" t="s">
        <v>114</v>
      </c>
    </row>
    <row r="5" spans="1:8" ht="18.75" customHeight="1" x14ac:dyDescent="0.2">
      <c r="A5" s="7" t="s">
        <v>127</v>
      </c>
      <c r="B5" s="7"/>
      <c r="C5" s="7"/>
      <c r="D5" s="7"/>
      <c r="E5" s="7"/>
      <c r="F5" s="44"/>
      <c r="G5" s="44"/>
    </row>
    <row r="6" spans="1:8" x14ac:dyDescent="0.2">
      <c r="A6" s="50" t="s">
        <v>159</v>
      </c>
      <c r="B6" s="61">
        <f>B7</f>
        <v>0</v>
      </c>
      <c r="C6" s="61">
        <f t="shared" ref="C6:E6" si="0">C7</f>
        <v>0</v>
      </c>
      <c r="D6" s="61">
        <f t="shared" si="0"/>
        <v>0</v>
      </c>
      <c r="E6" s="61">
        <f t="shared" si="0"/>
        <v>0</v>
      </c>
      <c r="F6" s="6" t="str">
        <f>IFERROR(E6/B6*100,"-")</f>
        <v>-</v>
      </c>
      <c r="G6" s="6" t="str">
        <f>IFERROR(E6/D6*100,"-")</f>
        <v>-</v>
      </c>
      <c r="H6" s="90"/>
    </row>
    <row r="7" spans="1:8" x14ac:dyDescent="0.2">
      <c r="A7" s="51" t="s">
        <v>147</v>
      </c>
      <c r="B7" s="103">
        <v>0</v>
      </c>
      <c r="C7" s="103">
        <v>0</v>
      </c>
      <c r="D7" s="103">
        <v>0</v>
      </c>
      <c r="E7" s="103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</row>
    <row r="8" spans="1:8" x14ac:dyDescent="0.2">
      <c r="A8" s="50" t="s">
        <v>161</v>
      </c>
      <c r="B8" s="61">
        <f>B9</f>
        <v>0</v>
      </c>
      <c r="C8" s="61">
        <f t="shared" ref="C8:E8" si="3">C9</f>
        <v>0</v>
      </c>
      <c r="D8" s="61">
        <f t="shared" si="3"/>
        <v>0</v>
      </c>
      <c r="E8" s="61">
        <f t="shared" si="3"/>
        <v>0</v>
      </c>
      <c r="F8" s="6" t="str">
        <f t="shared" si="1"/>
        <v>-</v>
      </c>
      <c r="G8" s="6" t="str">
        <f t="shared" si="2"/>
        <v>-</v>
      </c>
    </row>
    <row r="9" spans="1:8" x14ac:dyDescent="0.2">
      <c r="A9" s="51" t="s">
        <v>150</v>
      </c>
      <c r="B9" s="103">
        <v>0</v>
      </c>
      <c r="C9" s="103">
        <v>0</v>
      </c>
      <c r="D9" s="103">
        <v>0</v>
      </c>
      <c r="E9" s="103">
        <v>0</v>
      </c>
      <c r="F9" s="12" t="str">
        <f t="shared" si="1"/>
        <v>-</v>
      </c>
      <c r="G9" s="12" t="str">
        <f t="shared" si="2"/>
        <v>-</v>
      </c>
    </row>
    <row r="10" spans="1:8" x14ac:dyDescent="0.2">
      <c r="A10" s="50" t="s">
        <v>164</v>
      </c>
      <c r="B10" s="61">
        <f>B11</f>
        <v>0</v>
      </c>
      <c r="C10" s="61">
        <f t="shared" ref="C10:E10" si="4">C11</f>
        <v>0</v>
      </c>
      <c r="D10" s="61">
        <f t="shared" si="4"/>
        <v>0</v>
      </c>
      <c r="E10" s="61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8" x14ac:dyDescent="0.2">
      <c r="A11" s="51" t="s">
        <v>149</v>
      </c>
      <c r="B11" s="103">
        <v>0</v>
      </c>
      <c r="C11" s="103">
        <v>0</v>
      </c>
      <c r="D11" s="103">
        <v>0</v>
      </c>
      <c r="E11" s="103">
        <v>0</v>
      </c>
      <c r="F11" s="12" t="str">
        <f t="shared" si="1"/>
        <v>-</v>
      </c>
      <c r="G11" s="12" t="str">
        <f t="shared" si="2"/>
        <v>-</v>
      </c>
    </row>
    <row r="12" spans="1:8" x14ac:dyDescent="0.2">
      <c r="A12" s="51"/>
      <c r="B12" s="14"/>
      <c r="C12" s="14"/>
      <c r="D12" s="14"/>
      <c r="E12" s="14"/>
      <c r="F12" s="12"/>
      <c r="G12" s="12"/>
    </row>
    <row r="13" spans="1:8" x14ac:dyDescent="0.2">
      <c r="A13" s="59" t="s">
        <v>106</v>
      </c>
      <c r="B13" s="62">
        <f>B6+B8+B10</f>
        <v>0</v>
      </c>
      <c r="C13" s="62">
        <f t="shared" ref="C13:E13" si="5">C6+C8+C10</f>
        <v>0</v>
      </c>
      <c r="D13" s="62">
        <f t="shared" si="5"/>
        <v>0</v>
      </c>
      <c r="E13" s="62">
        <f t="shared" si="5"/>
        <v>0</v>
      </c>
      <c r="F13" s="91" t="str">
        <f t="shared" si="1"/>
        <v>-</v>
      </c>
      <c r="G13" s="91" t="str">
        <f t="shared" si="2"/>
        <v>-</v>
      </c>
    </row>
    <row r="14" spans="1:8" x14ac:dyDescent="0.2">
      <c r="B14" s="104"/>
      <c r="C14" s="104"/>
      <c r="D14" s="104"/>
      <c r="E14" s="104"/>
    </row>
    <row r="15" spans="1:8" x14ac:dyDescent="0.2">
      <c r="B15" s="104"/>
      <c r="C15" s="104"/>
      <c r="D15" s="104"/>
      <c r="E15" s="104"/>
    </row>
    <row r="16" spans="1:8" ht="17.25" customHeight="1" x14ac:dyDescent="0.2">
      <c r="A16" s="7" t="s">
        <v>128</v>
      </c>
      <c r="B16" s="120"/>
      <c r="C16" s="120"/>
      <c r="D16" s="120"/>
      <c r="E16" s="120"/>
      <c r="F16" s="93"/>
      <c r="G16" s="93"/>
    </row>
    <row r="17" spans="1:7" x14ac:dyDescent="0.2">
      <c r="A17" s="50" t="s">
        <v>159</v>
      </c>
      <c r="B17" s="61">
        <f>B18</f>
        <v>0</v>
      </c>
      <c r="C17" s="61">
        <f t="shared" ref="C17:E17" si="6">C18</f>
        <v>0</v>
      </c>
      <c r="D17" s="61">
        <f t="shared" si="6"/>
        <v>0</v>
      </c>
      <c r="E17" s="61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">
      <c r="A18" s="51" t="s">
        <v>147</v>
      </c>
      <c r="B18" s="103">
        <v>0</v>
      </c>
      <c r="C18" s="103">
        <v>0</v>
      </c>
      <c r="D18" s="103">
        <v>0</v>
      </c>
      <c r="E18" s="103">
        <v>0</v>
      </c>
      <c r="F18" s="12" t="str">
        <f t="shared" si="7"/>
        <v>-</v>
      </c>
      <c r="G18" s="12" t="str">
        <f t="shared" si="8"/>
        <v>-</v>
      </c>
    </row>
    <row r="19" spans="1:7" x14ac:dyDescent="0.2">
      <c r="A19" s="50" t="s">
        <v>161</v>
      </c>
      <c r="B19" s="61">
        <f>B20+B21</f>
        <v>0</v>
      </c>
      <c r="C19" s="61">
        <f t="shared" ref="C19:E19" si="9">C20+C21</f>
        <v>0</v>
      </c>
      <c r="D19" s="61">
        <f t="shared" si="9"/>
        <v>0</v>
      </c>
      <c r="E19" s="61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">
      <c r="A20" s="51" t="s">
        <v>150</v>
      </c>
      <c r="B20" s="103">
        <v>0</v>
      </c>
      <c r="C20" s="103">
        <v>0</v>
      </c>
      <c r="D20" s="103">
        <v>0</v>
      </c>
      <c r="E20" s="103">
        <v>0</v>
      </c>
      <c r="F20" s="12" t="str">
        <f t="shared" si="7"/>
        <v>-</v>
      </c>
      <c r="G20" s="12" t="str">
        <f t="shared" si="8"/>
        <v>-</v>
      </c>
    </row>
    <row r="21" spans="1:7" x14ac:dyDescent="0.2">
      <c r="A21" s="51" t="s">
        <v>153</v>
      </c>
      <c r="B21" s="103">
        <v>0</v>
      </c>
      <c r="C21" s="103">
        <v>0</v>
      </c>
      <c r="D21" s="103">
        <v>0</v>
      </c>
      <c r="E21" s="103">
        <v>0</v>
      </c>
      <c r="F21" s="12" t="str">
        <f t="shared" si="7"/>
        <v>-</v>
      </c>
      <c r="G21" s="12" t="str">
        <f t="shared" si="8"/>
        <v>-</v>
      </c>
    </row>
    <row r="22" spans="1:7" x14ac:dyDescent="0.2">
      <c r="A22" s="51"/>
      <c r="B22" s="14"/>
      <c r="C22" s="14"/>
      <c r="D22" s="14"/>
      <c r="E22" s="14"/>
      <c r="F22" s="13"/>
      <c r="G22" s="12"/>
    </row>
    <row r="23" spans="1:7" x14ac:dyDescent="0.2">
      <c r="A23" s="59" t="s">
        <v>111</v>
      </c>
      <c r="B23" s="62">
        <f>B17+B19</f>
        <v>0</v>
      </c>
      <c r="C23" s="62">
        <f t="shared" ref="C23:E23" si="10">C17+C19</f>
        <v>0</v>
      </c>
      <c r="D23" s="62">
        <f t="shared" si="10"/>
        <v>0</v>
      </c>
      <c r="E23" s="62">
        <f t="shared" si="10"/>
        <v>0</v>
      </c>
      <c r="F23" s="91" t="str">
        <f t="shared" si="7"/>
        <v>-</v>
      </c>
      <c r="G23" s="91" t="str">
        <f t="shared" si="8"/>
        <v>-</v>
      </c>
    </row>
    <row r="24" spans="1:7" x14ac:dyDescent="0.2">
      <c r="A24" s="51"/>
      <c r="B24" s="11"/>
      <c r="C24" s="11"/>
      <c r="D24" s="11"/>
      <c r="E24" s="11"/>
      <c r="F24" s="12"/>
      <c r="G24" s="12"/>
    </row>
    <row r="25" spans="1:7" x14ac:dyDescent="0.2">
      <c r="A25" s="53"/>
      <c r="B25" s="61"/>
      <c r="C25" s="61"/>
      <c r="D25" s="61"/>
      <c r="E25" s="61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71"/>
  <sheetViews>
    <sheetView topLeftCell="A151" zoomScaleNormal="100" workbookViewId="0">
      <selection activeCell="A171" sqref="A171"/>
    </sheetView>
  </sheetViews>
  <sheetFormatPr defaultRowHeight="15" x14ac:dyDescent="0.25"/>
  <cols>
    <col min="1" max="1" width="88.85546875" customWidth="1"/>
    <col min="2" max="4" width="18.85546875" customWidth="1"/>
    <col min="5" max="5" width="10.140625" style="34" bestFit="1" customWidth="1"/>
  </cols>
  <sheetData>
    <row r="1" spans="1:7" ht="19.5" x14ac:dyDescent="0.3">
      <c r="A1" s="155" t="s">
        <v>138</v>
      </c>
      <c r="B1" s="155"/>
      <c r="C1" s="155"/>
      <c r="D1" s="155"/>
      <c r="E1" s="155"/>
    </row>
    <row r="2" spans="1:7" ht="19.5" x14ac:dyDescent="0.3">
      <c r="A2" s="96"/>
      <c r="B2" s="96"/>
      <c r="C2" s="96"/>
      <c r="D2" s="96"/>
      <c r="E2" s="33"/>
    </row>
    <row r="3" spans="1:7" ht="15.75" x14ac:dyDescent="0.25">
      <c r="A3" s="156" t="s">
        <v>139</v>
      </c>
      <c r="B3" s="156"/>
      <c r="C3" s="156"/>
      <c r="D3" s="156"/>
      <c r="E3" s="156"/>
    </row>
    <row r="4" spans="1:7" x14ac:dyDescent="0.25">
      <c r="A4" s="31"/>
      <c r="B4" s="31"/>
      <c r="C4" s="31"/>
      <c r="D4" s="31"/>
      <c r="E4" s="32"/>
    </row>
    <row r="5" spans="1:7" ht="15.75" x14ac:dyDescent="0.25">
      <c r="A5" s="161" t="s">
        <v>258</v>
      </c>
      <c r="B5" s="161"/>
      <c r="C5" s="161"/>
      <c r="D5" s="161"/>
      <c r="E5" s="161"/>
    </row>
    <row r="6" spans="1:7" x14ac:dyDescent="0.25">
      <c r="A6" s="31"/>
      <c r="B6" s="31"/>
      <c r="C6" s="31"/>
      <c r="D6" s="31"/>
      <c r="E6" s="32"/>
    </row>
    <row r="7" spans="1:7" s="121" customFormat="1" ht="15.75" x14ac:dyDescent="0.25">
      <c r="A7" s="160" t="s">
        <v>266</v>
      </c>
      <c r="B7" s="160"/>
      <c r="C7" s="160"/>
      <c r="D7" s="160"/>
      <c r="E7" s="160"/>
      <c r="F7" s="160"/>
      <c r="G7" s="160"/>
    </row>
    <row r="8" spans="1:7" x14ac:dyDescent="0.25">
      <c r="A8" s="31"/>
      <c r="B8" s="31"/>
      <c r="C8" s="31"/>
      <c r="D8" s="31"/>
      <c r="E8" s="32"/>
    </row>
    <row r="9" spans="1:7" s="1" customFormat="1" ht="25.5" x14ac:dyDescent="0.2">
      <c r="A9" s="29" t="s">
        <v>267</v>
      </c>
      <c r="B9" s="29" t="str">
        <f>'Sažetak '!C13</f>
        <v>Izvorni plan 
2025.</v>
      </c>
      <c r="C9" s="29" t="str">
        <f>'Sažetak '!D13</f>
        <v>Tekući plan 
2025.</v>
      </c>
      <c r="D9" s="29" t="str">
        <f>'Sažetak '!E13</f>
        <v>Ostvarenje / izvršenje 
01.01.-30.06.25</v>
      </c>
      <c r="E9" s="38" t="s">
        <v>156</v>
      </c>
    </row>
    <row r="10" spans="1:7" s="4" customFormat="1" ht="11.25" x14ac:dyDescent="0.2">
      <c r="A10" s="65">
        <v>1</v>
      </c>
      <c r="B10" s="65">
        <v>2</v>
      </c>
      <c r="C10" s="65">
        <v>3</v>
      </c>
      <c r="D10" s="65">
        <v>4</v>
      </c>
      <c r="E10" s="66" t="s">
        <v>140</v>
      </c>
    </row>
    <row r="11" spans="1:7" x14ac:dyDescent="0.25">
      <c r="A11" s="129" t="s">
        <v>279</v>
      </c>
      <c r="B11" s="136">
        <v>652179</v>
      </c>
      <c r="C11" s="136">
        <v>652179</v>
      </c>
      <c r="D11" s="136">
        <v>176087.73</v>
      </c>
      <c r="E11" s="134">
        <v>27</v>
      </c>
    </row>
    <row r="12" spans="1:7" x14ac:dyDescent="0.25">
      <c r="A12" s="130" t="s">
        <v>280</v>
      </c>
      <c r="B12" s="137">
        <v>652179</v>
      </c>
      <c r="C12" s="137">
        <v>652179</v>
      </c>
      <c r="D12" s="137">
        <v>176087.73</v>
      </c>
      <c r="E12" s="135">
        <v>27</v>
      </c>
    </row>
    <row r="13" spans="1:7" x14ac:dyDescent="0.25">
      <c r="A13" s="131" t="s">
        <v>278</v>
      </c>
      <c r="B13" s="138">
        <v>652179</v>
      </c>
      <c r="C13" s="138">
        <v>652179</v>
      </c>
      <c r="D13" s="138">
        <v>176087.73</v>
      </c>
      <c r="E13" s="147">
        <v>27</v>
      </c>
    </row>
    <row r="14" spans="1:7" x14ac:dyDescent="0.25">
      <c r="A14" s="132" t="s">
        <v>281</v>
      </c>
      <c r="B14" s="138">
        <v>652179</v>
      </c>
      <c r="C14" s="138">
        <v>652179</v>
      </c>
      <c r="D14" s="138">
        <v>176087.73</v>
      </c>
      <c r="E14" s="146">
        <v>27</v>
      </c>
    </row>
    <row r="15" spans="1:7" x14ac:dyDescent="0.25">
      <c r="A15" s="140" t="s">
        <v>147</v>
      </c>
      <c r="B15" s="138">
        <v>548109</v>
      </c>
      <c r="C15" s="138">
        <v>548109</v>
      </c>
      <c r="D15" s="138">
        <v>133796.01</v>
      </c>
      <c r="E15" s="146">
        <v>24.41</v>
      </c>
    </row>
    <row r="16" spans="1:7" x14ac:dyDescent="0.25">
      <c r="A16" s="140" t="s">
        <v>154</v>
      </c>
      <c r="B16" s="138">
        <v>3000</v>
      </c>
      <c r="C16" s="138">
        <v>3000</v>
      </c>
      <c r="D16" s="138">
        <v>0</v>
      </c>
      <c r="E16" s="148"/>
    </row>
    <row r="17" spans="1:5" x14ac:dyDescent="0.25">
      <c r="A17" s="140" t="s">
        <v>151</v>
      </c>
      <c r="B17" s="138">
        <v>45245</v>
      </c>
      <c r="C17" s="138">
        <v>45245</v>
      </c>
      <c r="D17" s="138">
        <v>18666.72</v>
      </c>
      <c r="E17" s="146">
        <v>41.26</v>
      </c>
    </row>
    <row r="18" spans="1:5" x14ac:dyDescent="0.25">
      <c r="A18" s="140" t="s">
        <v>152</v>
      </c>
      <c r="B18" s="138">
        <v>55825</v>
      </c>
      <c r="C18" s="138">
        <v>55825</v>
      </c>
      <c r="D18" s="138">
        <v>23625</v>
      </c>
      <c r="E18" s="146">
        <v>42.32</v>
      </c>
    </row>
    <row r="19" spans="1:5" x14ac:dyDescent="0.25">
      <c r="A19" s="131" t="s">
        <v>282</v>
      </c>
      <c r="B19" s="138">
        <v>340534</v>
      </c>
      <c r="C19" s="138">
        <v>340534</v>
      </c>
      <c r="D19" s="138">
        <v>149282.94</v>
      </c>
      <c r="E19" s="147">
        <v>43.84</v>
      </c>
    </row>
    <row r="20" spans="1:5" x14ac:dyDescent="0.25">
      <c r="A20" s="133" t="s">
        <v>283</v>
      </c>
      <c r="B20" s="139">
        <v>156000</v>
      </c>
      <c r="C20" s="139">
        <v>156000</v>
      </c>
      <c r="D20" s="139">
        <v>78493.7</v>
      </c>
      <c r="E20" s="149">
        <v>50.32</v>
      </c>
    </row>
    <row r="21" spans="1:5" x14ac:dyDescent="0.25">
      <c r="A21" s="141" t="s">
        <v>147</v>
      </c>
      <c r="B21" s="138">
        <v>156000</v>
      </c>
      <c r="C21" s="138">
        <v>156000</v>
      </c>
      <c r="D21" s="138">
        <v>78493.7</v>
      </c>
      <c r="E21" s="146">
        <v>50.32</v>
      </c>
    </row>
    <row r="22" spans="1:5" x14ac:dyDescent="0.25">
      <c r="A22" s="142" t="s">
        <v>21</v>
      </c>
      <c r="B22" s="138">
        <v>156000</v>
      </c>
      <c r="C22" s="138">
        <v>156000</v>
      </c>
      <c r="D22" s="138">
        <v>78493.7</v>
      </c>
      <c r="E22" s="147">
        <v>50.32</v>
      </c>
    </row>
    <row r="23" spans="1:5" x14ac:dyDescent="0.25">
      <c r="A23" s="143" t="s">
        <v>284</v>
      </c>
      <c r="B23" s="138">
        <v>126000</v>
      </c>
      <c r="C23" s="138">
        <v>126000</v>
      </c>
      <c r="D23" s="138">
        <v>62994.39</v>
      </c>
      <c r="E23" s="146">
        <v>50</v>
      </c>
    </row>
    <row r="24" spans="1:5" x14ac:dyDescent="0.25">
      <c r="A24" s="143" t="s">
        <v>23</v>
      </c>
      <c r="B24" s="138">
        <v>0</v>
      </c>
      <c r="C24" s="138">
        <v>0</v>
      </c>
      <c r="D24" s="138">
        <v>62994.39</v>
      </c>
      <c r="E24" s="148"/>
    </row>
    <row r="25" spans="1:5" x14ac:dyDescent="0.25">
      <c r="A25" s="143" t="s">
        <v>285</v>
      </c>
      <c r="B25" s="138">
        <v>8000</v>
      </c>
      <c r="C25" s="138">
        <v>8000</v>
      </c>
      <c r="D25" s="138">
        <v>5105.1899999999996</v>
      </c>
      <c r="E25" s="146">
        <v>63.81</v>
      </c>
    </row>
    <row r="26" spans="1:5" x14ac:dyDescent="0.25">
      <c r="A26" s="143" t="s">
        <v>25</v>
      </c>
      <c r="B26" s="138">
        <v>0</v>
      </c>
      <c r="C26" s="138">
        <v>0</v>
      </c>
      <c r="D26" s="138">
        <v>5105.1899999999996</v>
      </c>
      <c r="E26" s="148"/>
    </row>
    <row r="27" spans="1:5" x14ac:dyDescent="0.25">
      <c r="A27" s="143" t="s">
        <v>286</v>
      </c>
      <c r="B27" s="138">
        <v>22000</v>
      </c>
      <c r="C27" s="138">
        <v>22000</v>
      </c>
      <c r="D27" s="138">
        <v>10394.120000000001</v>
      </c>
      <c r="E27" s="146">
        <v>47.25</v>
      </c>
    </row>
    <row r="28" spans="1:5" x14ac:dyDescent="0.25">
      <c r="A28" s="143" t="s">
        <v>27</v>
      </c>
      <c r="B28" s="138">
        <v>0</v>
      </c>
      <c r="C28" s="138">
        <v>0</v>
      </c>
      <c r="D28" s="138">
        <v>10394.120000000001</v>
      </c>
      <c r="E28" s="148"/>
    </row>
    <row r="29" spans="1:5" x14ac:dyDescent="0.25">
      <c r="A29" s="133" t="s">
        <v>287</v>
      </c>
      <c r="B29" s="139">
        <v>113909</v>
      </c>
      <c r="C29" s="139">
        <v>113909</v>
      </c>
      <c r="D29" s="139">
        <v>39689.24</v>
      </c>
      <c r="E29" s="149">
        <v>34.840000000000003</v>
      </c>
    </row>
    <row r="30" spans="1:5" x14ac:dyDescent="0.25">
      <c r="A30" s="141" t="s">
        <v>147</v>
      </c>
      <c r="B30" s="138">
        <v>110709</v>
      </c>
      <c r="C30" s="138">
        <v>110709</v>
      </c>
      <c r="D30" s="138">
        <v>39689.24</v>
      </c>
      <c r="E30" s="146">
        <v>35.85</v>
      </c>
    </row>
    <row r="31" spans="1:5" x14ac:dyDescent="0.25">
      <c r="A31" s="142" t="s">
        <v>28</v>
      </c>
      <c r="B31" s="138">
        <v>107009</v>
      </c>
      <c r="C31" s="138">
        <v>107009</v>
      </c>
      <c r="D31" s="138">
        <v>39299.050000000003</v>
      </c>
      <c r="E31" s="147">
        <v>36.72</v>
      </c>
    </row>
    <row r="32" spans="1:5" x14ac:dyDescent="0.25">
      <c r="A32" s="143" t="s">
        <v>288</v>
      </c>
      <c r="B32" s="138">
        <v>13000</v>
      </c>
      <c r="C32" s="138">
        <v>13000</v>
      </c>
      <c r="D32" s="138">
        <v>4500.67</v>
      </c>
      <c r="E32" s="146">
        <v>34.619999999999997</v>
      </c>
    </row>
    <row r="33" spans="1:5" x14ac:dyDescent="0.25">
      <c r="A33" s="143" t="s">
        <v>30</v>
      </c>
      <c r="B33" s="138">
        <v>0</v>
      </c>
      <c r="C33" s="138">
        <v>0</v>
      </c>
      <c r="D33" s="138">
        <v>143.38</v>
      </c>
      <c r="E33" s="148"/>
    </row>
    <row r="34" spans="1:5" x14ac:dyDescent="0.25">
      <c r="A34" s="143" t="s">
        <v>31</v>
      </c>
      <c r="B34" s="138">
        <v>0</v>
      </c>
      <c r="C34" s="138">
        <v>0</v>
      </c>
      <c r="D34" s="138">
        <v>4042.29</v>
      </c>
      <c r="E34" s="148"/>
    </row>
    <row r="35" spans="1:5" x14ac:dyDescent="0.25">
      <c r="A35" s="143" t="s">
        <v>32</v>
      </c>
      <c r="B35" s="138">
        <v>0</v>
      </c>
      <c r="C35" s="138">
        <v>0</v>
      </c>
      <c r="D35" s="138">
        <v>315</v>
      </c>
      <c r="E35" s="148"/>
    </row>
    <row r="36" spans="1:5" x14ac:dyDescent="0.25">
      <c r="A36" s="143" t="s">
        <v>289</v>
      </c>
      <c r="B36" s="138">
        <v>7000</v>
      </c>
      <c r="C36" s="138">
        <v>7000</v>
      </c>
      <c r="D36" s="138">
        <v>1018.24</v>
      </c>
      <c r="E36" s="146">
        <v>14.55</v>
      </c>
    </row>
    <row r="37" spans="1:5" x14ac:dyDescent="0.25">
      <c r="A37" s="143" t="s">
        <v>35</v>
      </c>
      <c r="B37" s="138">
        <v>0</v>
      </c>
      <c r="C37" s="138">
        <v>0</v>
      </c>
      <c r="D37" s="138">
        <v>161.63999999999999</v>
      </c>
      <c r="E37" s="148"/>
    </row>
    <row r="38" spans="1:5" x14ac:dyDescent="0.25">
      <c r="A38" s="143" t="s">
        <v>37</v>
      </c>
      <c r="B38" s="138">
        <v>0</v>
      </c>
      <c r="C38" s="138">
        <v>0</v>
      </c>
      <c r="D38" s="138">
        <v>815.5</v>
      </c>
      <c r="E38" s="148"/>
    </row>
    <row r="39" spans="1:5" x14ac:dyDescent="0.25">
      <c r="A39" s="143" t="s">
        <v>38</v>
      </c>
      <c r="B39" s="138">
        <v>0</v>
      </c>
      <c r="C39" s="138">
        <v>0</v>
      </c>
      <c r="D39" s="138">
        <v>41.1</v>
      </c>
      <c r="E39" s="148"/>
    </row>
    <row r="40" spans="1:5" x14ac:dyDescent="0.25">
      <c r="A40" s="143" t="s">
        <v>290</v>
      </c>
      <c r="B40" s="138">
        <v>79009</v>
      </c>
      <c r="C40" s="138">
        <v>79009</v>
      </c>
      <c r="D40" s="138">
        <v>29583.37</v>
      </c>
      <c r="E40" s="146">
        <v>37.44</v>
      </c>
    </row>
    <row r="41" spans="1:5" x14ac:dyDescent="0.25">
      <c r="A41" s="143" t="s">
        <v>42</v>
      </c>
      <c r="B41" s="138">
        <v>0</v>
      </c>
      <c r="C41" s="138">
        <v>0</v>
      </c>
      <c r="D41" s="138">
        <v>1638.88</v>
      </c>
      <c r="E41" s="148"/>
    </row>
    <row r="42" spans="1:5" x14ac:dyDescent="0.25">
      <c r="A42" s="143" t="s">
        <v>43</v>
      </c>
      <c r="B42" s="138">
        <v>0</v>
      </c>
      <c r="C42" s="138">
        <v>0</v>
      </c>
      <c r="D42" s="138">
        <v>344</v>
      </c>
      <c r="E42" s="148"/>
    </row>
    <row r="43" spans="1:5" x14ac:dyDescent="0.25">
      <c r="A43" s="143" t="s">
        <v>44</v>
      </c>
      <c r="B43" s="138">
        <v>0</v>
      </c>
      <c r="C43" s="138">
        <v>0</v>
      </c>
      <c r="D43" s="138">
        <v>4518.8500000000004</v>
      </c>
      <c r="E43" s="148"/>
    </row>
    <row r="44" spans="1:5" x14ac:dyDescent="0.25">
      <c r="A44" s="143" t="s">
        <v>45</v>
      </c>
      <c r="B44" s="138">
        <v>0</v>
      </c>
      <c r="C44" s="138">
        <v>0</v>
      </c>
      <c r="D44" s="138">
        <v>122.81</v>
      </c>
      <c r="E44" s="148"/>
    </row>
    <row r="45" spans="1:5" x14ac:dyDescent="0.25">
      <c r="A45" s="143" t="s">
        <v>46</v>
      </c>
      <c r="B45" s="138">
        <v>0</v>
      </c>
      <c r="C45" s="138">
        <v>0</v>
      </c>
      <c r="D45" s="138">
        <v>146.69999999999999</v>
      </c>
      <c r="E45" s="148"/>
    </row>
    <row r="46" spans="1:5" x14ac:dyDescent="0.25">
      <c r="A46" s="143" t="s">
        <v>47</v>
      </c>
      <c r="B46" s="138">
        <v>0</v>
      </c>
      <c r="C46" s="138">
        <v>0</v>
      </c>
      <c r="D46" s="138">
        <v>30</v>
      </c>
      <c r="E46" s="148"/>
    </row>
    <row r="47" spans="1:5" x14ac:dyDescent="0.25">
      <c r="A47" s="143" t="s">
        <v>48</v>
      </c>
      <c r="B47" s="138">
        <v>0</v>
      </c>
      <c r="C47" s="138">
        <v>0</v>
      </c>
      <c r="D47" s="138">
        <v>5125</v>
      </c>
      <c r="E47" s="148"/>
    </row>
    <row r="48" spans="1:5" x14ac:dyDescent="0.25">
      <c r="A48" s="143" t="s">
        <v>49</v>
      </c>
      <c r="B48" s="138">
        <v>0</v>
      </c>
      <c r="C48" s="138">
        <v>0</v>
      </c>
      <c r="D48" s="138">
        <v>2323.48</v>
      </c>
      <c r="E48" s="148"/>
    </row>
    <row r="49" spans="1:5" x14ac:dyDescent="0.25">
      <c r="A49" s="143" t="s">
        <v>50</v>
      </c>
      <c r="B49" s="138">
        <v>0</v>
      </c>
      <c r="C49" s="138">
        <v>0</v>
      </c>
      <c r="D49" s="138">
        <v>15333.65</v>
      </c>
      <c r="E49" s="148"/>
    </row>
    <row r="50" spans="1:5" x14ac:dyDescent="0.25">
      <c r="A50" s="143" t="s">
        <v>291</v>
      </c>
      <c r="B50" s="138">
        <v>8000</v>
      </c>
      <c r="C50" s="138">
        <v>8000</v>
      </c>
      <c r="D50" s="138">
        <v>4196.7700000000004</v>
      </c>
      <c r="E50" s="146">
        <v>52.46</v>
      </c>
    </row>
    <row r="51" spans="1:5" x14ac:dyDescent="0.25">
      <c r="A51" s="143" t="s">
        <v>54</v>
      </c>
      <c r="B51" s="138">
        <v>0</v>
      </c>
      <c r="C51" s="138">
        <v>0</v>
      </c>
      <c r="D51" s="138">
        <v>2171.6</v>
      </c>
      <c r="E51" s="148"/>
    </row>
    <row r="52" spans="1:5" x14ac:dyDescent="0.25">
      <c r="A52" s="143" t="s">
        <v>56</v>
      </c>
      <c r="B52" s="138">
        <v>0</v>
      </c>
      <c r="C52" s="138">
        <v>0</v>
      </c>
      <c r="D52" s="138">
        <v>300.39999999999998</v>
      </c>
      <c r="E52" s="148"/>
    </row>
    <row r="53" spans="1:5" x14ac:dyDescent="0.25">
      <c r="A53" s="143" t="s">
        <v>57</v>
      </c>
      <c r="B53" s="138">
        <v>0</v>
      </c>
      <c r="C53" s="138">
        <v>0</v>
      </c>
      <c r="D53" s="138">
        <v>30</v>
      </c>
      <c r="E53" s="148"/>
    </row>
    <row r="54" spans="1:5" x14ac:dyDescent="0.25">
      <c r="A54" s="143" t="s">
        <v>241</v>
      </c>
      <c r="B54" s="138">
        <v>0</v>
      </c>
      <c r="C54" s="138">
        <v>0</v>
      </c>
      <c r="D54" s="138">
        <v>1320</v>
      </c>
      <c r="E54" s="148"/>
    </row>
    <row r="55" spans="1:5" x14ac:dyDescent="0.25">
      <c r="A55" s="143" t="s">
        <v>59</v>
      </c>
      <c r="B55" s="138">
        <v>0</v>
      </c>
      <c r="C55" s="138">
        <v>0</v>
      </c>
      <c r="D55" s="138">
        <v>374.77</v>
      </c>
      <c r="E55" s="148"/>
    </row>
    <row r="56" spans="1:5" x14ac:dyDescent="0.25">
      <c r="A56" s="142" t="s">
        <v>60</v>
      </c>
      <c r="B56" s="138">
        <v>1000</v>
      </c>
      <c r="C56" s="138">
        <v>1000</v>
      </c>
      <c r="D56" s="138">
        <v>390.19</v>
      </c>
      <c r="E56" s="147">
        <v>39.020000000000003</v>
      </c>
    </row>
    <row r="57" spans="1:5" x14ac:dyDescent="0.25">
      <c r="A57" s="143" t="s">
        <v>292</v>
      </c>
      <c r="B57" s="138">
        <v>1000</v>
      </c>
      <c r="C57" s="138">
        <v>1000</v>
      </c>
      <c r="D57" s="138">
        <v>390.19</v>
      </c>
      <c r="E57" s="146">
        <v>39.020000000000003</v>
      </c>
    </row>
    <row r="58" spans="1:5" x14ac:dyDescent="0.25">
      <c r="A58" s="143" t="s">
        <v>63</v>
      </c>
      <c r="B58" s="138">
        <v>0</v>
      </c>
      <c r="C58" s="138">
        <v>0</v>
      </c>
      <c r="D58" s="138">
        <v>390.19</v>
      </c>
      <c r="E58" s="148"/>
    </row>
    <row r="59" spans="1:5" x14ac:dyDescent="0.25">
      <c r="A59" s="142" t="s">
        <v>275</v>
      </c>
      <c r="B59" s="138">
        <v>200</v>
      </c>
      <c r="C59" s="138">
        <v>200</v>
      </c>
      <c r="D59" s="138">
        <v>0</v>
      </c>
      <c r="E59" s="147">
        <v>0</v>
      </c>
    </row>
    <row r="60" spans="1:5" x14ac:dyDescent="0.25">
      <c r="A60" s="143" t="s">
        <v>293</v>
      </c>
      <c r="B60" s="138">
        <v>100</v>
      </c>
      <c r="C60" s="138">
        <v>100</v>
      </c>
      <c r="D60" s="138">
        <v>0</v>
      </c>
      <c r="E60" s="148"/>
    </row>
    <row r="61" spans="1:5" x14ac:dyDescent="0.25">
      <c r="A61" s="143" t="s">
        <v>294</v>
      </c>
      <c r="B61" s="138">
        <v>100</v>
      </c>
      <c r="C61" s="138">
        <v>100</v>
      </c>
      <c r="D61" s="138">
        <v>0</v>
      </c>
      <c r="E61" s="148"/>
    </row>
    <row r="62" spans="1:5" x14ac:dyDescent="0.25">
      <c r="A62" s="142" t="s">
        <v>77</v>
      </c>
      <c r="B62" s="138">
        <v>500</v>
      </c>
      <c r="C62" s="138">
        <v>500</v>
      </c>
      <c r="D62" s="138">
        <v>0</v>
      </c>
      <c r="E62" s="147">
        <v>0</v>
      </c>
    </row>
    <row r="63" spans="1:5" x14ac:dyDescent="0.25">
      <c r="A63" s="143" t="s">
        <v>295</v>
      </c>
      <c r="B63" s="138">
        <v>500</v>
      </c>
      <c r="C63" s="138">
        <v>500</v>
      </c>
      <c r="D63" s="138">
        <v>0</v>
      </c>
      <c r="E63" s="148"/>
    </row>
    <row r="64" spans="1:5" x14ac:dyDescent="0.25">
      <c r="A64" s="142" t="s">
        <v>80</v>
      </c>
      <c r="B64" s="138">
        <v>2000</v>
      </c>
      <c r="C64" s="138">
        <v>2000</v>
      </c>
      <c r="D64" s="138">
        <v>0</v>
      </c>
      <c r="E64" s="147">
        <v>0</v>
      </c>
    </row>
    <row r="65" spans="1:5" x14ac:dyDescent="0.25">
      <c r="A65" s="143" t="s">
        <v>296</v>
      </c>
      <c r="B65" s="138">
        <v>2000</v>
      </c>
      <c r="C65" s="138">
        <v>2000</v>
      </c>
      <c r="D65" s="138">
        <v>0</v>
      </c>
      <c r="E65" s="148"/>
    </row>
    <row r="66" spans="1:5" x14ac:dyDescent="0.25">
      <c r="A66" s="141" t="s">
        <v>154</v>
      </c>
      <c r="B66" s="138">
        <v>3000</v>
      </c>
      <c r="C66" s="138">
        <v>3000</v>
      </c>
      <c r="D66" s="138">
        <v>0</v>
      </c>
      <c r="E66" s="148"/>
    </row>
    <row r="67" spans="1:5" x14ac:dyDescent="0.25">
      <c r="A67" s="142" t="s">
        <v>28</v>
      </c>
      <c r="B67" s="138">
        <v>3000</v>
      </c>
      <c r="C67" s="138">
        <v>3000</v>
      </c>
      <c r="D67" s="138">
        <v>0</v>
      </c>
      <c r="E67" s="147">
        <v>0</v>
      </c>
    </row>
    <row r="68" spans="1:5" x14ac:dyDescent="0.25">
      <c r="A68" s="143" t="s">
        <v>297</v>
      </c>
      <c r="B68" s="138">
        <v>3000</v>
      </c>
      <c r="C68" s="138">
        <v>3000</v>
      </c>
      <c r="D68" s="138">
        <v>0</v>
      </c>
      <c r="E68" s="148"/>
    </row>
    <row r="69" spans="1:5" x14ac:dyDescent="0.25">
      <c r="A69" s="141" t="s">
        <v>152</v>
      </c>
      <c r="B69" s="138">
        <v>200</v>
      </c>
      <c r="C69" s="138">
        <v>200</v>
      </c>
      <c r="D69" s="138">
        <v>0</v>
      </c>
      <c r="E69" s="148"/>
    </row>
    <row r="70" spans="1:5" x14ac:dyDescent="0.25">
      <c r="A70" s="142" t="s">
        <v>28</v>
      </c>
      <c r="B70" s="138">
        <v>50</v>
      </c>
      <c r="C70" s="138">
        <v>50</v>
      </c>
      <c r="D70" s="138">
        <v>0</v>
      </c>
      <c r="E70" s="147">
        <v>0</v>
      </c>
    </row>
    <row r="71" spans="1:5" x14ac:dyDescent="0.25">
      <c r="A71" s="143" t="s">
        <v>298</v>
      </c>
      <c r="B71" s="138">
        <v>50</v>
      </c>
      <c r="C71" s="138">
        <v>50</v>
      </c>
      <c r="D71" s="138">
        <v>0</v>
      </c>
      <c r="E71" s="148"/>
    </row>
    <row r="72" spans="1:5" x14ac:dyDescent="0.25">
      <c r="A72" s="142" t="s">
        <v>275</v>
      </c>
      <c r="B72" s="138">
        <v>150</v>
      </c>
      <c r="C72" s="138">
        <v>150</v>
      </c>
      <c r="D72" s="138">
        <v>0</v>
      </c>
      <c r="E72" s="147">
        <v>0</v>
      </c>
    </row>
    <row r="73" spans="1:5" x14ac:dyDescent="0.25">
      <c r="A73" s="143" t="s">
        <v>299</v>
      </c>
      <c r="B73" s="138">
        <v>100</v>
      </c>
      <c r="C73" s="138">
        <v>100</v>
      </c>
      <c r="D73" s="138">
        <v>0</v>
      </c>
      <c r="E73" s="148"/>
    </row>
    <row r="74" spans="1:5" x14ac:dyDescent="0.25">
      <c r="A74" s="143" t="s">
        <v>300</v>
      </c>
      <c r="B74" s="138">
        <v>50</v>
      </c>
      <c r="C74" s="138">
        <v>50</v>
      </c>
      <c r="D74" s="138">
        <v>0</v>
      </c>
      <c r="E74" s="148"/>
    </row>
    <row r="75" spans="1:5" x14ac:dyDescent="0.25">
      <c r="A75" s="144" t="s">
        <v>301</v>
      </c>
      <c r="B75" s="139">
        <v>15000</v>
      </c>
      <c r="C75" s="139">
        <v>15000</v>
      </c>
      <c r="D75" s="139">
        <v>7475</v>
      </c>
      <c r="E75" s="149">
        <v>49.83</v>
      </c>
    </row>
    <row r="76" spans="1:5" x14ac:dyDescent="0.25">
      <c r="A76" s="141" t="s">
        <v>147</v>
      </c>
      <c r="B76" s="138">
        <v>15000</v>
      </c>
      <c r="C76" s="138">
        <v>15000</v>
      </c>
      <c r="D76" s="138">
        <v>7475</v>
      </c>
      <c r="E76" s="146">
        <v>49.83</v>
      </c>
    </row>
    <row r="77" spans="1:5" x14ac:dyDescent="0.25">
      <c r="A77" s="142" t="s">
        <v>28</v>
      </c>
      <c r="B77" s="138">
        <v>15000</v>
      </c>
      <c r="C77" s="138">
        <v>15000</v>
      </c>
      <c r="D77" s="138">
        <v>7475</v>
      </c>
      <c r="E77" s="147">
        <v>49.83</v>
      </c>
    </row>
    <row r="78" spans="1:5" x14ac:dyDescent="0.25">
      <c r="A78" s="143" t="s">
        <v>302</v>
      </c>
      <c r="B78" s="138">
        <v>15000</v>
      </c>
      <c r="C78" s="138">
        <v>15000</v>
      </c>
      <c r="D78" s="138">
        <v>7475</v>
      </c>
      <c r="E78" s="146">
        <v>49.83</v>
      </c>
    </row>
    <row r="79" spans="1:5" x14ac:dyDescent="0.25">
      <c r="A79" s="143" t="s">
        <v>50</v>
      </c>
      <c r="B79" s="138">
        <v>0</v>
      </c>
      <c r="C79" s="138">
        <v>0</v>
      </c>
      <c r="D79" s="138">
        <v>7475</v>
      </c>
      <c r="E79" s="148"/>
    </row>
    <row r="80" spans="1:5" x14ac:dyDescent="0.25">
      <c r="A80" s="144" t="s">
        <v>303</v>
      </c>
      <c r="B80" s="139">
        <v>32000</v>
      </c>
      <c r="C80" s="139">
        <v>32000</v>
      </c>
      <c r="D80" s="139">
        <v>0</v>
      </c>
      <c r="E80" s="149">
        <v>0</v>
      </c>
    </row>
    <row r="81" spans="1:5" x14ac:dyDescent="0.25">
      <c r="A81" s="141" t="s">
        <v>152</v>
      </c>
      <c r="B81" s="138">
        <v>32000</v>
      </c>
      <c r="C81" s="138">
        <v>32000</v>
      </c>
      <c r="D81" s="138">
        <v>0</v>
      </c>
      <c r="E81" s="148"/>
    </row>
    <row r="82" spans="1:5" x14ac:dyDescent="0.25">
      <c r="A82" s="142" t="s">
        <v>28</v>
      </c>
      <c r="B82" s="138">
        <v>32000</v>
      </c>
      <c r="C82" s="138">
        <v>32000</v>
      </c>
      <c r="D82" s="138">
        <v>0</v>
      </c>
      <c r="E82" s="147">
        <v>0</v>
      </c>
    </row>
    <row r="83" spans="1:5" x14ac:dyDescent="0.25">
      <c r="A83" s="143" t="s">
        <v>304</v>
      </c>
      <c r="B83" s="138">
        <v>2000</v>
      </c>
      <c r="C83" s="138">
        <v>2000</v>
      </c>
      <c r="D83" s="138">
        <v>0</v>
      </c>
      <c r="E83" s="148"/>
    </row>
    <row r="84" spans="1:5" x14ac:dyDescent="0.25">
      <c r="A84" s="143" t="s">
        <v>305</v>
      </c>
      <c r="B84" s="138">
        <v>30000</v>
      </c>
      <c r="C84" s="138">
        <v>30000</v>
      </c>
      <c r="D84" s="138">
        <v>0</v>
      </c>
      <c r="E84" s="148"/>
    </row>
    <row r="85" spans="1:5" x14ac:dyDescent="0.25">
      <c r="A85" s="144" t="s">
        <v>306</v>
      </c>
      <c r="B85" s="139">
        <v>23625</v>
      </c>
      <c r="C85" s="139">
        <v>23625</v>
      </c>
      <c r="D85" s="139">
        <v>23625</v>
      </c>
      <c r="E85" s="149">
        <v>100</v>
      </c>
    </row>
    <row r="86" spans="1:5" x14ac:dyDescent="0.25">
      <c r="A86" s="141" t="s">
        <v>152</v>
      </c>
      <c r="B86" s="138">
        <v>23625</v>
      </c>
      <c r="C86" s="138">
        <v>23625</v>
      </c>
      <c r="D86" s="138">
        <v>23625</v>
      </c>
      <c r="E86" s="146">
        <v>100</v>
      </c>
    </row>
    <row r="87" spans="1:5" x14ac:dyDescent="0.25">
      <c r="A87" s="142" t="s">
        <v>28</v>
      </c>
      <c r="B87" s="138">
        <v>23625</v>
      </c>
      <c r="C87" s="138">
        <v>23625</v>
      </c>
      <c r="D87" s="138">
        <v>23625</v>
      </c>
      <c r="E87" s="147">
        <v>100</v>
      </c>
    </row>
    <row r="88" spans="1:5" x14ac:dyDescent="0.25">
      <c r="A88" s="143" t="s">
        <v>307</v>
      </c>
      <c r="B88" s="138">
        <v>23625</v>
      </c>
      <c r="C88" s="138">
        <v>23625</v>
      </c>
      <c r="D88" s="138">
        <v>23625</v>
      </c>
      <c r="E88" s="146">
        <v>100</v>
      </c>
    </row>
    <row r="89" spans="1:5" x14ac:dyDescent="0.25">
      <c r="A89" s="143" t="s">
        <v>48</v>
      </c>
      <c r="B89" s="138">
        <v>0</v>
      </c>
      <c r="C89" s="138">
        <v>0</v>
      </c>
      <c r="D89" s="138">
        <v>23625</v>
      </c>
      <c r="E89" s="148"/>
    </row>
    <row r="90" spans="1:5" x14ac:dyDescent="0.25">
      <c r="A90" s="145" t="s">
        <v>308</v>
      </c>
      <c r="B90" s="138">
        <v>311645</v>
      </c>
      <c r="C90" s="138">
        <v>311645</v>
      </c>
      <c r="D90" s="138">
        <v>26804.79</v>
      </c>
      <c r="E90" s="147">
        <v>8.6</v>
      </c>
    </row>
    <row r="91" spans="1:5" x14ac:dyDescent="0.25">
      <c r="A91" s="144" t="s">
        <v>309</v>
      </c>
      <c r="B91" s="139">
        <v>220000</v>
      </c>
      <c r="C91" s="139">
        <v>220000</v>
      </c>
      <c r="D91" s="139">
        <v>0</v>
      </c>
      <c r="E91" s="149">
        <v>0</v>
      </c>
    </row>
    <row r="92" spans="1:5" x14ac:dyDescent="0.25">
      <c r="A92" s="141" t="s">
        <v>147</v>
      </c>
      <c r="B92" s="138">
        <v>220000</v>
      </c>
      <c r="C92" s="138">
        <v>220000</v>
      </c>
      <c r="D92" s="138">
        <v>0</v>
      </c>
      <c r="E92" s="148"/>
    </row>
    <row r="93" spans="1:5" x14ac:dyDescent="0.25">
      <c r="A93" s="142" t="s">
        <v>28</v>
      </c>
      <c r="B93" s="138">
        <v>157000</v>
      </c>
      <c r="C93" s="138">
        <v>157000</v>
      </c>
      <c r="D93" s="138">
        <v>0</v>
      </c>
      <c r="E93" s="147">
        <v>0</v>
      </c>
    </row>
    <row r="94" spans="1:5" x14ac:dyDescent="0.25">
      <c r="A94" s="143" t="s">
        <v>310</v>
      </c>
      <c r="B94" s="138">
        <v>139000</v>
      </c>
      <c r="C94" s="138">
        <v>139000</v>
      </c>
      <c r="D94" s="138">
        <v>0</v>
      </c>
      <c r="E94" s="148"/>
    </row>
    <row r="95" spans="1:5" x14ac:dyDescent="0.25">
      <c r="A95" s="143" t="s">
        <v>311</v>
      </c>
      <c r="B95" s="138">
        <v>18000</v>
      </c>
      <c r="C95" s="138">
        <v>18000</v>
      </c>
      <c r="D95" s="138">
        <v>0</v>
      </c>
      <c r="E95" s="148"/>
    </row>
    <row r="96" spans="1:5" x14ac:dyDescent="0.25">
      <c r="A96" s="142" t="s">
        <v>80</v>
      </c>
      <c r="B96" s="138">
        <v>63000</v>
      </c>
      <c r="C96" s="138">
        <v>63000</v>
      </c>
      <c r="D96" s="138">
        <v>0</v>
      </c>
      <c r="E96" s="147">
        <v>0</v>
      </c>
    </row>
    <row r="97" spans="1:5" x14ac:dyDescent="0.25">
      <c r="A97" s="143" t="s">
        <v>312</v>
      </c>
      <c r="B97" s="138">
        <v>61000</v>
      </c>
      <c r="C97" s="138">
        <v>61000</v>
      </c>
      <c r="D97" s="138">
        <v>0</v>
      </c>
      <c r="E97" s="148"/>
    </row>
    <row r="98" spans="1:5" x14ac:dyDescent="0.25">
      <c r="A98" s="143" t="s">
        <v>313</v>
      </c>
      <c r="B98" s="138">
        <v>2000</v>
      </c>
      <c r="C98" s="138">
        <v>2000</v>
      </c>
      <c r="D98" s="138">
        <v>0</v>
      </c>
      <c r="E98" s="148"/>
    </row>
    <row r="99" spans="1:5" x14ac:dyDescent="0.25">
      <c r="A99" s="144" t="s">
        <v>314</v>
      </c>
      <c r="B99" s="139">
        <v>78800</v>
      </c>
      <c r="C99" s="139">
        <v>78800</v>
      </c>
      <c r="D99" s="139">
        <v>21772.51</v>
      </c>
      <c r="E99" s="149">
        <v>27.63</v>
      </c>
    </row>
    <row r="100" spans="1:5" x14ac:dyDescent="0.25">
      <c r="A100" s="141" t="s">
        <v>147</v>
      </c>
      <c r="B100" s="138">
        <v>42500</v>
      </c>
      <c r="C100" s="138">
        <v>42500</v>
      </c>
      <c r="D100" s="138">
        <v>7171.47</v>
      </c>
      <c r="E100" s="146">
        <v>16.87</v>
      </c>
    </row>
    <row r="101" spans="1:5" x14ac:dyDescent="0.25">
      <c r="A101" s="142" t="s">
        <v>21</v>
      </c>
      <c r="B101" s="138">
        <v>37000</v>
      </c>
      <c r="C101" s="138">
        <v>37000</v>
      </c>
      <c r="D101" s="138">
        <v>5420.02</v>
      </c>
      <c r="E101" s="147">
        <v>14.65</v>
      </c>
    </row>
    <row r="102" spans="1:5" x14ac:dyDescent="0.25">
      <c r="A102" s="143" t="s">
        <v>315</v>
      </c>
      <c r="B102" s="138">
        <v>30000</v>
      </c>
      <c r="C102" s="138">
        <v>30000</v>
      </c>
      <c r="D102" s="138">
        <v>0</v>
      </c>
      <c r="E102" s="148"/>
    </row>
    <row r="103" spans="1:5" x14ac:dyDescent="0.25">
      <c r="A103" s="143" t="s">
        <v>316</v>
      </c>
      <c r="B103" s="138">
        <v>0</v>
      </c>
      <c r="C103" s="138">
        <v>0</v>
      </c>
      <c r="D103" s="138">
        <v>4452.1099999999997</v>
      </c>
      <c r="E103" s="148"/>
    </row>
    <row r="104" spans="1:5" x14ac:dyDescent="0.25">
      <c r="A104" s="143" t="s">
        <v>23</v>
      </c>
      <c r="B104" s="138">
        <v>0</v>
      </c>
      <c r="C104" s="138">
        <v>0</v>
      </c>
      <c r="D104" s="138">
        <v>4452.1099999999997</v>
      </c>
      <c r="E104" s="148"/>
    </row>
    <row r="105" spans="1:5" x14ac:dyDescent="0.25">
      <c r="A105" s="143" t="s">
        <v>317</v>
      </c>
      <c r="B105" s="138">
        <v>2000</v>
      </c>
      <c r="C105" s="138">
        <v>2000</v>
      </c>
      <c r="D105" s="138">
        <v>0</v>
      </c>
      <c r="E105" s="148"/>
    </row>
    <row r="106" spans="1:5" x14ac:dyDescent="0.25">
      <c r="A106" s="143" t="s">
        <v>318</v>
      </c>
      <c r="B106" s="138">
        <v>0</v>
      </c>
      <c r="C106" s="138">
        <v>0</v>
      </c>
      <c r="D106" s="138">
        <v>233.32</v>
      </c>
      <c r="E106" s="148"/>
    </row>
    <row r="107" spans="1:5" x14ac:dyDescent="0.25">
      <c r="A107" s="143" t="s">
        <v>25</v>
      </c>
      <c r="B107" s="138">
        <v>0</v>
      </c>
      <c r="C107" s="138">
        <v>0</v>
      </c>
      <c r="D107" s="138">
        <v>233.32</v>
      </c>
      <c r="E107" s="148"/>
    </row>
    <row r="108" spans="1:5" x14ac:dyDescent="0.25">
      <c r="A108" s="143" t="s">
        <v>319</v>
      </c>
      <c r="B108" s="138">
        <v>5000</v>
      </c>
      <c r="C108" s="138">
        <v>5000</v>
      </c>
      <c r="D108" s="138">
        <v>0</v>
      </c>
      <c r="E108" s="148"/>
    </row>
    <row r="109" spans="1:5" x14ac:dyDescent="0.25">
      <c r="A109" s="143" t="s">
        <v>320</v>
      </c>
      <c r="B109" s="138">
        <v>0</v>
      </c>
      <c r="C109" s="138">
        <v>0</v>
      </c>
      <c r="D109" s="138">
        <v>734.59</v>
      </c>
      <c r="E109" s="148"/>
    </row>
    <row r="110" spans="1:5" x14ac:dyDescent="0.25">
      <c r="A110" s="143" t="s">
        <v>27</v>
      </c>
      <c r="B110" s="138">
        <v>0</v>
      </c>
      <c r="C110" s="138">
        <v>0</v>
      </c>
      <c r="D110" s="138">
        <v>734.59</v>
      </c>
      <c r="E110" s="148"/>
    </row>
    <row r="111" spans="1:5" x14ac:dyDescent="0.25">
      <c r="A111" s="142" t="s">
        <v>28</v>
      </c>
      <c r="B111" s="138">
        <v>5500</v>
      </c>
      <c r="C111" s="138">
        <v>5500</v>
      </c>
      <c r="D111" s="138">
        <v>1751.45</v>
      </c>
      <c r="E111" s="147">
        <v>31.84</v>
      </c>
    </row>
    <row r="112" spans="1:5" x14ac:dyDescent="0.25">
      <c r="A112" s="143" t="s">
        <v>321</v>
      </c>
      <c r="B112" s="138">
        <v>5500</v>
      </c>
      <c r="C112" s="138">
        <v>5500</v>
      </c>
      <c r="D112" s="138">
        <v>0</v>
      </c>
      <c r="E112" s="148"/>
    </row>
    <row r="113" spans="1:5" x14ac:dyDescent="0.25">
      <c r="A113" s="143" t="s">
        <v>322</v>
      </c>
      <c r="B113" s="138">
        <v>0</v>
      </c>
      <c r="C113" s="138">
        <v>0</v>
      </c>
      <c r="D113" s="138">
        <v>680.2</v>
      </c>
      <c r="E113" s="148"/>
    </row>
    <row r="114" spans="1:5" x14ac:dyDescent="0.25">
      <c r="A114" s="143" t="s">
        <v>31</v>
      </c>
      <c r="B114" s="138">
        <v>0</v>
      </c>
      <c r="C114" s="138">
        <v>0</v>
      </c>
      <c r="D114" s="138">
        <v>680.2</v>
      </c>
      <c r="E114" s="148"/>
    </row>
    <row r="115" spans="1:5" x14ac:dyDescent="0.25">
      <c r="A115" s="143" t="s">
        <v>323</v>
      </c>
      <c r="B115" s="138">
        <v>0</v>
      </c>
      <c r="C115" s="138">
        <v>0</v>
      </c>
      <c r="D115" s="138">
        <v>838.2</v>
      </c>
      <c r="E115" s="148"/>
    </row>
    <row r="116" spans="1:5" x14ac:dyDescent="0.25">
      <c r="A116" s="143" t="s">
        <v>42</v>
      </c>
      <c r="B116" s="138">
        <v>0</v>
      </c>
      <c r="C116" s="138">
        <v>0</v>
      </c>
      <c r="D116" s="138">
        <v>838.2</v>
      </c>
      <c r="E116" s="148"/>
    </row>
    <row r="117" spans="1:5" x14ac:dyDescent="0.25">
      <c r="A117" s="143" t="s">
        <v>324</v>
      </c>
      <c r="B117" s="138">
        <v>0</v>
      </c>
      <c r="C117" s="138">
        <v>0</v>
      </c>
      <c r="D117" s="138">
        <v>233.05</v>
      </c>
      <c r="E117" s="148"/>
    </row>
    <row r="118" spans="1:5" x14ac:dyDescent="0.25">
      <c r="A118" s="143" t="s">
        <v>56</v>
      </c>
      <c r="B118" s="138">
        <v>0</v>
      </c>
      <c r="C118" s="138">
        <v>0</v>
      </c>
      <c r="D118" s="138">
        <v>233.05</v>
      </c>
      <c r="E118" s="148"/>
    </row>
    <row r="119" spans="1:5" x14ac:dyDescent="0.25">
      <c r="A119" s="141" t="s">
        <v>151</v>
      </c>
      <c r="B119" s="138">
        <v>36300</v>
      </c>
      <c r="C119" s="138">
        <v>36300</v>
      </c>
      <c r="D119" s="138">
        <v>14601.04</v>
      </c>
      <c r="E119" s="146">
        <v>40.22</v>
      </c>
    </row>
    <row r="120" spans="1:5" x14ac:dyDescent="0.25">
      <c r="A120" s="142" t="s">
        <v>21</v>
      </c>
      <c r="B120" s="138">
        <v>0</v>
      </c>
      <c r="C120" s="138">
        <v>0</v>
      </c>
      <c r="D120" s="138">
        <v>11041</v>
      </c>
      <c r="E120" s="147">
        <v>0</v>
      </c>
    </row>
    <row r="121" spans="1:5" x14ac:dyDescent="0.25">
      <c r="A121" s="143" t="s">
        <v>325</v>
      </c>
      <c r="B121" s="138">
        <v>0</v>
      </c>
      <c r="C121" s="138">
        <v>0</v>
      </c>
      <c r="D121" s="138">
        <v>9069.85</v>
      </c>
      <c r="E121" s="148"/>
    </row>
    <row r="122" spans="1:5" x14ac:dyDescent="0.25">
      <c r="A122" s="143" t="s">
        <v>23</v>
      </c>
      <c r="B122" s="138">
        <v>0</v>
      </c>
      <c r="C122" s="138">
        <v>0</v>
      </c>
      <c r="D122" s="138">
        <v>9069.85</v>
      </c>
      <c r="E122" s="148"/>
    </row>
    <row r="123" spans="1:5" x14ac:dyDescent="0.25">
      <c r="A123" s="143" t="s">
        <v>326</v>
      </c>
      <c r="B123" s="138">
        <v>0</v>
      </c>
      <c r="C123" s="138">
        <v>0</v>
      </c>
      <c r="D123" s="138">
        <v>474.63</v>
      </c>
      <c r="E123" s="148"/>
    </row>
    <row r="124" spans="1:5" x14ac:dyDescent="0.25">
      <c r="A124" s="143" t="s">
        <v>25</v>
      </c>
      <c r="B124" s="138">
        <v>0</v>
      </c>
      <c r="C124" s="138">
        <v>0</v>
      </c>
      <c r="D124" s="138">
        <v>474.63</v>
      </c>
      <c r="E124" s="148"/>
    </row>
    <row r="125" spans="1:5" x14ac:dyDescent="0.25">
      <c r="A125" s="143" t="s">
        <v>327</v>
      </c>
      <c r="B125" s="138">
        <v>0</v>
      </c>
      <c r="C125" s="138">
        <v>0</v>
      </c>
      <c r="D125" s="138">
        <v>1496.52</v>
      </c>
      <c r="E125" s="148"/>
    </row>
    <row r="126" spans="1:5" x14ac:dyDescent="0.25">
      <c r="A126" s="143" t="s">
        <v>27</v>
      </c>
      <c r="B126" s="138">
        <v>0</v>
      </c>
      <c r="C126" s="138">
        <v>0</v>
      </c>
      <c r="D126" s="138">
        <v>1496.52</v>
      </c>
      <c r="E126" s="148"/>
    </row>
    <row r="127" spans="1:5" x14ac:dyDescent="0.25">
      <c r="A127" s="142" t="s">
        <v>28</v>
      </c>
      <c r="B127" s="138">
        <v>36300</v>
      </c>
      <c r="C127" s="138">
        <v>36300</v>
      </c>
      <c r="D127" s="138">
        <v>3560.04</v>
      </c>
      <c r="E127" s="147">
        <v>9.81</v>
      </c>
    </row>
    <row r="128" spans="1:5" x14ac:dyDescent="0.25">
      <c r="A128" s="143" t="s">
        <v>328</v>
      </c>
      <c r="B128" s="138">
        <v>1400</v>
      </c>
      <c r="C128" s="138">
        <v>1400</v>
      </c>
      <c r="D128" s="138">
        <v>1385.09</v>
      </c>
      <c r="E128" s="146">
        <v>98.94</v>
      </c>
    </row>
    <row r="129" spans="1:5" x14ac:dyDescent="0.25">
      <c r="A129" s="143" t="s">
        <v>31</v>
      </c>
      <c r="B129" s="138">
        <v>0</v>
      </c>
      <c r="C129" s="138">
        <v>0</v>
      </c>
      <c r="D129" s="138">
        <v>1385.09</v>
      </c>
      <c r="E129" s="148"/>
    </row>
    <row r="130" spans="1:5" x14ac:dyDescent="0.25">
      <c r="A130" s="143" t="s">
        <v>329</v>
      </c>
      <c r="B130" s="138">
        <v>1500</v>
      </c>
      <c r="C130" s="138">
        <v>1500</v>
      </c>
      <c r="D130" s="138">
        <v>0</v>
      </c>
      <c r="E130" s="148"/>
    </row>
    <row r="131" spans="1:5" x14ac:dyDescent="0.25">
      <c r="A131" s="143" t="s">
        <v>330</v>
      </c>
      <c r="B131" s="138">
        <v>27000</v>
      </c>
      <c r="C131" s="138">
        <v>27000</v>
      </c>
      <c r="D131" s="138">
        <v>1701.8</v>
      </c>
      <c r="E131" s="146">
        <v>6.3</v>
      </c>
    </row>
    <row r="132" spans="1:5" x14ac:dyDescent="0.25">
      <c r="A132" s="143" t="s">
        <v>42</v>
      </c>
      <c r="B132" s="138">
        <v>0</v>
      </c>
      <c r="C132" s="138">
        <v>0</v>
      </c>
      <c r="D132" s="138">
        <v>1701.8</v>
      </c>
      <c r="E132" s="148"/>
    </row>
    <row r="133" spans="1:5" x14ac:dyDescent="0.25">
      <c r="A133" s="143" t="s">
        <v>331</v>
      </c>
      <c r="B133" s="138">
        <v>6400</v>
      </c>
      <c r="C133" s="138">
        <v>6400</v>
      </c>
      <c r="D133" s="138">
        <v>473.15</v>
      </c>
      <c r="E133" s="146">
        <v>7.39</v>
      </c>
    </row>
    <row r="134" spans="1:5" x14ac:dyDescent="0.25">
      <c r="A134" s="143" t="s">
        <v>56</v>
      </c>
      <c r="B134" s="138">
        <v>0</v>
      </c>
      <c r="C134" s="138">
        <v>0</v>
      </c>
      <c r="D134" s="138">
        <v>473.15</v>
      </c>
      <c r="E134" s="148"/>
    </row>
    <row r="135" spans="1:5" x14ac:dyDescent="0.25">
      <c r="A135" s="144" t="s">
        <v>332</v>
      </c>
      <c r="B135" s="139">
        <v>12845</v>
      </c>
      <c r="C135" s="139">
        <v>12845</v>
      </c>
      <c r="D135" s="139">
        <v>5032.28</v>
      </c>
      <c r="E135" s="149">
        <v>39.18</v>
      </c>
    </row>
    <row r="136" spans="1:5" x14ac:dyDescent="0.25">
      <c r="A136" s="141" t="s">
        <v>147</v>
      </c>
      <c r="B136" s="138">
        <v>3900</v>
      </c>
      <c r="C136" s="138">
        <v>3900</v>
      </c>
      <c r="D136" s="138">
        <v>966.6</v>
      </c>
      <c r="E136" s="146">
        <v>24.78</v>
      </c>
    </row>
    <row r="137" spans="1:5" x14ac:dyDescent="0.25">
      <c r="A137" s="142" t="s">
        <v>21</v>
      </c>
      <c r="B137" s="138">
        <v>2130</v>
      </c>
      <c r="C137" s="138">
        <v>2130</v>
      </c>
      <c r="D137" s="138">
        <v>906.75</v>
      </c>
      <c r="E137" s="147">
        <v>42.57</v>
      </c>
    </row>
    <row r="138" spans="1:5" x14ac:dyDescent="0.25">
      <c r="A138" s="143" t="s">
        <v>333</v>
      </c>
      <c r="B138" s="138">
        <v>1750</v>
      </c>
      <c r="C138" s="138">
        <v>1750</v>
      </c>
      <c r="D138" s="138">
        <v>751.88</v>
      </c>
      <c r="E138" s="146">
        <v>42.96</v>
      </c>
    </row>
    <row r="139" spans="1:5" x14ac:dyDescent="0.25">
      <c r="A139" s="143" t="s">
        <v>23</v>
      </c>
      <c r="B139" s="138">
        <v>0</v>
      </c>
      <c r="C139" s="138">
        <v>0</v>
      </c>
      <c r="D139" s="138">
        <v>751.88</v>
      </c>
      <c r="E139" s="148"/>
    </row>
    <row r="140" spans="1:5" x14ac:dyDescent="0.25">
      <c r="A140" s="143" t="s">
        <v>334</v>
      </c>
      <c r="B140" s="138">
        <v>75</v>
      </c>
      <c r="C140" s="138">
        <v>75</v>
      </c>
      <c r="D140" s="138">
        <v>30.83</v>
      </c>
      <c r="E140" s="146">
        <v>41.11</v>
      </c>
    </row>
    <row r="141" spans="1:5" x14ac:dyDescent="0.25">
      <c r="A141" s="143" t="s">
        <v>25</v>
      </c>
      <c r="B141" s="138">
        <v>0</v>
      </c>
      <c r="C141" s="138">
        <v>0</v>
      </c>
      <c r="D141" s="138">
        <v>30.83</v>
      </c>
      <c r="E141" s="148"/>
    </row>
    <row r="142" spans="1:5" x14ac:dyDescent="0.25">
      <c r="A142" s="143" t="s">
        <v>335</v>
      </c>
      <c r="B142" s="138">
        <v>305</v>
      </c>
      <c r="C142" s="138">
        <v>305</v>
      </c>
      <c r="D142" s="138">
        <v>124.04</v>
      </c>
      <c r="E142" s="146">
        <v>40.67</v>
      </c>
    </row>
    <row r="143" spans="1:5" x14ac:dyDescent="0.25">
      <c r="A143" s="143" t="s">
        <v>27</v>
      </c>
      <c r="B143" s="138">
        <v>0</v>
      </c>
      <c r="C143" s="138">
        <v>0</v>
      </c>
      <c r="D143" s="138">
        <v>124.04</v>
      </c>
      <c r="E143" s="148"/>
    </row>
    <row r="144" spans="1:5" x14ac:dyDescent="0.25">
      <c r="A144" s="142" t="s">
        <v>28</v>
      </c>
      <c r="B144" s="138">
        <v>1770</v>
      </c>
      <c r="C144" s="138">
        <v>1770</v>
      </c>
      <c r="D144" s="138">
        <v>59.85</v>
      </c>
      <c r="E144" s="147">
        <v>3.38</v>
      </c>
    </row>
    <row r="145" spans="1:5" x14ac:dyDescent="0.25">
      <c r="A145" s="143" t="s">
        <v>336</v>
      </c>
      <c r="B145" s="138">
        <v>170</v>
      </c>
      <c r="C145" s="138">
        <v>170</v>
      </c>
      <c r="D145" s="138">
        <v>59.85</v>
      </c>
      <c r="E145" s="146">
        <v>35.21</v>
      </c>
    </row>
    <row r="146" spans="1:5" x14ac:dyDescent="0.25">
      <c r="A146" s="143" t="s">
        <v>31</v>
      </c>
      <c r="B146" s="138">
        <v>0</v>
      </c>
      <c r="C146" s="138">
        <v>0</v>
      </c>
      <c r="D146" s="138">
        <v>59.85</v>
      </c>
      <c r="E146" s="148"/>
    </row>
    <row r="147" spans="1:5" x14ac:dyDescent="0.25">
      <c r="A147" s="143" t="s">
        <v>337</v>
      </c>
      <c r="B147" s="138">
        <v>600</v>
      </c>
      <c r="C147" s="138">
        <v>600</v>
      </c>
      <c r="D147" s="138">
        <v>0</v>
      </c>
      <c r="E147" s="148"/>
    </row>
    <row r="148" spans="1:5" x14ac:dyDescent="0.25">
      <c r="A148" s="143" t="s">
        <v>338</v>
      </c>
      <c r="B148" s="138">
        <v>1000</v>
      </c>
      <c r="C148" s="138">
        <v>1000</v>
      </c>
      <c r="D148" s="138">
        <v>0</v>
      </c>
      <c r="E148" s="148"/>
    </row>
    <row r="149" spans="1:5" x14ac:dyDescent="0.25">
      <c r="A149" s="141" t="s">
        <v>151</v>
      </c>
      <c r="B149" s="138">
        <v>8945</v>
      </c>
      <c r="C149" s="138">
        <v>8945</v>
      </c>
      <c r="D149" s="138">
        <v>4065.68</v>
      </c>
      <c r="E149" s="146">
        <v>45.45</v>
      </c>
    </row>
    <row r="150" spans="1:5" x14ac:dyDescent="0.25">
      <c r="A150" s="142" t="s">
        <v>21</v>
      </c>
      <c r="B150" s="138">
        <v>8290</v>
      </c>
      <c r="C150" s="138">
        <v>8290</v>
      </c>
      <c r="D150" s="138">
        <v>3822.17</v>
      </c>
      <c r="E150" s="147">
        <v>46.11</v>
      </c>
    </row>
    <row r="151" spans="1:5" x14ac:dyDescent="0.25">
      <c r="A151" s="143" t="s">
        <v>339</v>
      </c>
      <c r="B151" s="138">
        <v>6750</v>
      </c>
      <c r="C151" s="138">
        <v>6750</v>
      </c>
      <c r="D151" s="138">
        <v>3173.36</v>
      </c>
      <c r="E151" s="146">
        <v>47.01</v>
      </c>
    </row>
    <row r="152" spans="1:5" x14ac:dyDescent="0.25">
      <c r="A152" s="143" t="s">
        <v>23</v>
      </c>
      <c r="B152" s="138">
        <v>0</v>
      </c>
      <c r="C152" s="138">
        <v>0</v>
      </c>
      <c r="D152" s="138">
        <v>3173.36</v>
      </c>
      <c r="E152" s="148"/>
    </row>
    <row r="153" spans="1:5" x14ac:dyDescent="0.25">
      <c r="A153" s="143" t="s">
        <v>340</v>
      </c>
      <c r="B153" s="138">
        <v>285</v>
      </c>
      <c r="C153" s="138">
        <v>285</v>
      </c>
      <c r="D153" s="138">
        <v>125.19</v>
      </c>
      <c r="E153" s="146">
        <v>43.93</v>
      </c>
    </row>
    <row r="154" spans="1:5" x14ac:dyDescent="0.25">
      <c r="A154" s="143" t="s">
        <v>25</v>
      </c>
      <c r="B154" s="138">
        <v>0</v>
      </c>
      <c r="C154" s="138">
        <v>0</v>
      </c>
      <c r="D154" s="138">
        <v>125.19</v>
      </c>
      <c r="E154" s="148"/>
    </row>
    <row r="155" spans="1:5" x14ac:dyDescent="0.25">
      <c r="A155" s="143" t="s">
        <v>341</v>
      </c>
      <c r="B155" s="138">
        <v>1255</v>
      </c>
      <c r="C155" s="138">
        <v>1255</v>
      </c>
      <c r="D155" s="138">
        <v>523.62</v>
      </c>
      <c r="E155" s="146">
        <v>41.72</v>
      </c>
    </row>
    <row r="156" spans="1:5" x14ac:dyDescent="0.25">
      <c r="A156" s="143" t="s">
        <v>27</v>
      </c>
      <c r="B156" s="138">
        <v>0</v>
      </c>
      <c r="C156" s="138">
        <v>0</v>
      </c>
      <c r="D156" s="138">
        <v>523.62</v>
      </c>
      <c r="E156" s="148"/>
    </row>
    <row r="157" spans="1:5" x14ac:dyDescent="0.25">
      <c r="A157" s="142" t="s">
        <v>28</v>
      </c>
      <c r="B157" s="138">
        <v>655</v>
      </c>
      <c r="C157" s="138">
        <v>655</v>
      </c>
      <c r="D157" s="138">
        <v>243.51</v>
      </c>
      <c r="E157" s="147">
        <v>37.18</v>
      </c>
    </row>
    <row r="158" spans="1:5" x14ac:dyDescent="0.25">
      <c r="A158" s="143" t="s">
        <v>342</v>
      </c>
      <c r="B158" s="138">
        <v>655</v>
      </c>
      <c r="C158" s="138">
        <v>655</v>
      </c>
      <c r="D158" s="138">
        <v>243.51</v>
      </c>
      <c r="E158" s="146">
        <v>37.18</v>
      </c>
    </row>
    <row r="159" spans="1:5" x14ac:dyDescent="0.25">
      <c r="A159" s="143" t="s">
        <v>31</v>
      </c>
      <c r="B159" s="138">
        <v>0</v>
      </c>
      <c r="C159" s="138">
        <v>0</v>
      </c>
      <c r="D159" s="138">
        <v>243.51</v>
      </c>
      <c r="E159" s="148"/>
    </row>
    <row r="161" spans="1:10" x14ac:dyDescent="0.25">
      <c r="A161" t="s">
        <v>343</v>
      </c>
    </row>
    <row r="163" spans="1:10" ht="30" customHeight="1" x14ac:dyDescent="0.25">
      <c r="A163" s="162" t="s">
        <v>344</v>
      </c>
      <c r="B163" s="162"/>
      <c r="C163" s="162"/>
      <c r="D163" s="162"/>
      <c r="E163" s="162"/>
      <c r="J163" s="34"/>
    </row>
    <row r="166" spans="1:10" x14ac:dyDescent="0.25">
      <c r="D166" t="s">
        <v>345</v>
      </c>
    </row>
    <row r="167" spans="1:10" x14ac:dyDescent="0.25">
      <c r="A167" s="150"/>
      <c r="D167" t="s">
        <v>346</v>
      </c>
    </row>
    <row r="169" spans="1:10" x14ac:dyDescent="0.25">
      <c r="A169" t="s">
        <v>348</v>
      </c>
    </row>
    <row r="170" spans="1:10" x14ac:dyDescent="0.25">
      <c r="A170" t="s">
        <v>349</v>
      </c>
    </row>
    <row r="171" spans="1:10" x14ac:dyDescent="0.25">
      <c r="A171" t="s">
        <v>351</v>
      </c>
    </row>
  </sheetData>
  <mergeCells count="5">
    <mergeCell ref="A1:E1"/>
    <mergeCell ref="A3:E3"/>
    <mergeCell ref="A5:E5"/>
    <mergeCell ref="A7:G7"/>
    <mergeCell ref="A163:E16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Alenka Car</cp:lastModifiedBy>
  <cp:lastPrinted>2024-03-20T11:23:08Z</cp:lastPrinted>
  <dcterms:created xsi:type="dcterms:W3CDTF">2018-03-15T13:07:00Z</dcterms:created>
  <dcterms:modified xsi:type="dcterms:W3CDTF">2025-07-17T07:55:42Z</dcterms:modified>
</cp:coreProperties>
</file>