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petrinjak\Desktop\"/>
    </mc:Choice>
  </mc:AlternateContent>
  <xr:revisionPtr revIDLastSave="0" documentId="13_ncr:1_{AD170FFF-C98D-4670-AE9C-0E329E4D3929}" xr6:coauthVersionLast="47" xr6:coauthVersionMax="47" xr10:uidLastSave="{00000000-0000-0000-0000-000000000000}"/>
  <bookViews>
    <workbookView xWindow="-120" yWindow="-120" windowWidth="29040" windowHeight="15720" tabRatio="759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 " sheetId="18" r:id="rId7"/>
    <sheet name="List10" sheetId="21" r:id="rId8"/>
    <sheet name="List4" sheetId="14" r:id="rId9"/>
    <sheet name="List5" sheetId="15" r:id="rId10"/>
    <sheet name="List6" sheetId="16" r:id="rId11"/>
    <sheet name="List2" sheetId="12" r:id="rId12"/>
    <sheet name="List3" sheetId="13" r:id="rId13"/>
    <sheet name="List7" sheetId="17" r:id="rId14"/>
    <sheet name="List1" sheetId="1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0" l="1"/>
  <c r="G18" i="18" l="1"/>
  <c r="E11" i="18"/>
  <c r="E9" i="18"/>
  <c r="E84" i="18"/>
  <c r="E83" i="18" s="1"/>
  <c r="E31" i="18"/>
  <c r="E19" i="18"/>
  <c r="E18" i="18" s="1"/>
  <c r="E27" i="18"/>
  <c r="C8" i="5"/>
  <c r="C15" i="8"/>
  <c r="C9" i="8"/>
  <c r="C4" i="8" s="1"/>
  <c r="C26" i="3"/>
  <c r="C21" i="3"/>
  <c r="C10" i="3"/>
  <c r="F20" i="10"/>
  <c r="F23" i="10" s="1"/>
  <c r="I11" i="18"/>
  <c r="I10" i="18"/>
  <c r="I9" i="18"/>
  <c r="I92" i="18"/>
  <c r="I94" i="18"/>
  <c r="I98" i="18"/>
  <c r="I82" i="18"/>
  <c r="I19" i="18"/>
  <c r="I18" i="18" s="1"/>
  <c r="H11" i="18"/>
  <c r="H9" i="18"/>
  <c r="H93" i="18"/>
  <c r="H94" i="18"/>
  <c r="H98" i="18"/>
  <c r="H83" i="18"/>
  <c r="H82" i="18" s="1"/>
  <c r="H19" i="18"/>
  <c r="H18" i="18" s="1"/>
  <c r="G11" i="18"/>
  <c r="G10" i="18"/>
  <c r="G9" i="18"/>
  <c r="G92" i="18"/>
  <c r="G94" i="18"/>
  <c r="G98" i="18"/>
  <c r="G84" i="18"/>
  <c r="G83" i="18" s="1"/>
  <c r="G82" i="18" s="1"/>
  <c r="F92" i="18"/>
  <c r="F98" i="18"/>
  <c r="F82" i="18"/>
  <c r="F84" i="18"/>
  <c r="F59" i="18"/>
  <c r="F54" i="18"/>
  <c r="F50" i="18" s="1"/>
  <c r="F31" i="18"/>
  <c r="F27" i="18"/>
  <c r="F23" i="18"/>
  <c r="F19" i="18"/>
  <c r="F7" i="18"/>
  <c r="D8" i="5"/>
  <c r="D5" i="5" s="1"/>
  <c r="E8" i="5"/>
  <c r="E5" i="5" s="1"/>
  <c r="G8" i="5"/>
  <c r="G5" i="5" s="1"/>
  <c r="F8" i="5"/>
  <c r="F5" i="5" s="1"/>
  <c r="G20" i="8"/>
  <c r="G15" i="8" s="1"/>
  <c r="F20" i="8"/>
  <c r="F15" i="8" s="1"/>
  <c r="E20" i="8"/>
  <c r="E15" i="8" s="1"/>
  <c r="D20" i="8"/>
  <c r="D15" i="8" s="1"/>
  <c r="G9" i="8"/>
  <c r="G4" i="8" s="1"/>
  <c r="F5" i="8"/>
  <c r="F9" i="8"/>
  <c r="E9" i="8"/>
  <c r="E4" i="8" s="1"/>
  <c r="D9" i="8"/>
  <c r="D4" i="8" s="1"/>
  <c r="G26" i="3"/>
  <c r="F26" i="3"/>
  <c r="E26" i="3"/>
  <c r="D26" i="3"/>
  <c r="G21" i="3"/>
  <c r="G20" i="3" s="1"/>
  <c r="F21" i="3"/>
  <c r="E21" i="3"/>
  <c r="D21" i="3"/>
  <c r="G9" i="3"/>
  <c r="G10" i="3"/>
  <c r="F9" i="3"/>
  <c r="F10" i="3"/>
  <c r="E9" i="3"/>
  <c r="E10" i="3"/>
  <c r="D9" i="3"/>
  <c r="D10" i="3"/>
  <c r="J20" i="10"/>
  <c r="I20" i="10"/>
  <c r="I17" i="10"/>
  <c r="H20" i="10"/>
  <c r="H17" i="10"/>
  <c r="G20" i="10"/>
  <c r="G17" i="10"/>
  <c r="I17" i="18" l="1"/>
  <c r="I8" i="18"/>
  <c r="I7" i="18" s="1"/>
  <c r="E8" i="18"/>
  <c r="E7" i="18" s="1"/>
  <c r="E17" i="18"/>
  <c r="H7" i="18"/>
  <c r="H17" i="18"/>
  <c r="F4" i="8"/>
  <c r="D20" i="3"/>
  <c r="F20" i="3"/>
  <c r="C20" i="3"/>
  <c r="E20" i="3"/>
  <c r="H92" i="18"/>
  <c r="F18" i="18"/>
  <c r="F17" i="18" s="1"/>
  <c r="G7" i="18"/>
  <c r="G17" i="18"/>
  <c r="H49" i="10"/>
  <c r="I46" i="10" s="1"/>
  <c r="I49" i="10" s="1"/>
  <c r="J46" i="10" s="1"/>
  <c r="J49" i="10" s="1"/>
  <c r="J31" i="10"/>
  <c r="I31" i="10"/>
  <c r="H31" i="10"/>
  <c r="G31" i="10"/>
  <c r="F31" i="10"/>
  <c r="F32" i="10" l="1"/>
  <c r="F39" i="10" s="1"/>
  <c r="F40" i="10" s="1"/>
  <c r="H23" i="10"/>
  <c r="H32" i="10" s="1"/>
  <c r="H39" i="10" s="1"/>
  <c r="H40" i="10" s="1"/>
  <c r="I23" i="10"/>
  <c r="I32" i="10" s="1"/>
  <c r="I39" i="10" s="1"/>
  <c r="I40" i="10" s="1"/>
  <c r="G23" i="10"/>
  <c r="G32" i="10" s="1"/>
  <c r="G40" i="10" s="1"/>
  <c r="J23" i="10"/>
  <c r="J32" i="10" s="1"/>
  <c r="J39" i="10" s="1"/>
  <c r="J40" i="10" s="1"/>
</calcChain>
</file>

<file path=xl/sharedStrings.xml><?xml version="1.0" encoding="utf-8"?>
<sst xmlns="http://schemas.openxmlformats.org/spreadsheetml/2006/main" count="326" uniqueCount="142">
  <si>
    <t>PRIHODI UKUPNO</t>
  </si>
  <si>
    <t>RASHODI UKUPNO</t>
  </si>
  <si>
    <t>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</si>
  <si>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</si>
  <si>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</si>
  <si>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</si>
  <si>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</si>
  <si>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</si>
  <si>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</si>
  <si>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</si>
  <si>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</si>
  <si>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</si>
  <si>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</si>
  <si>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</si>
  <si>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</si>
  <si>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</si>
  <si>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</si>
  <si>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</si>
  <si>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</si>
  <si>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</si>
  <si>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</si>
  <si>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</si>
  <si>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</si>
  <si>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</si>
  <si>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</si>
  <si>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</si>
  <si>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</si>
  <si>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</si>
  <si>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</si>
  <si>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</si>
  <si>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</si>
  <si>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</si>
  <si>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</si>
  <si>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</si>
  <si>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</si>
  <si>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</si>
  <si>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</si>
  <si>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</si>
  <si>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</si>
  <si>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</si>
  <si>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 xml:space="preserve">B. RAČUN FINANCIRANJA </t>
  </si>
  <si>
    <t>Tekući plan 2024.</t>
  </si>
  <si>
    <t>Plan 2025.</t>
  </si>
  <si>
    <t>Projekcija 
 2026.</t>
  </si>
  <si>
    <t>Projekcija 
2027.</t>
  </si>
  <si>
    <t>Projekcija
 2026.</t>
  </si>
  <si>
    <t>Razred/ skupina</t>
  </si>
  <si>
    <t>UKUPNO RASHODI</t>
  </si>
  <si>
    <t>UKUPNO PRIHODI</t>
  </si>
  <si>
    <t>Projekcija 
 2027.</t>
  </si>
  <si>
    <t>UKUPNO PRIMICI</t>
  </si>
  <si>
    <t>UKUPNO IZDACI</t>
  </si>
  <si>
    <t>Plan  2025.</t>
  </si>
  <si>
    <t>Brojčana oznaka i naziv</t>
  </si>
  <si>
    <t>A1. PRIHODI I RASHODI PREMA EKONOMSKOJ KLASIFIKACIJI</t>
  </si>
  <si>
    <t>A2. PRIHODI I RASHODI PREMA IZVORIMA FINANCIRANJA</t>
  </si>
  <si>
    <t>Opći prihodi i primici</t>
  </si>
  <si>
    <t>Pomoći</t>
  </si>
  <si>
    <t>Vlastiti prihodi</t>
  </si>
  <si>
    <t>Razred i naziv</t>
  </si>
  <si>
    <t>A3. RASHODI PREMA FUNKCIJSKOJ KLASIFIKACIJI</t>
  </si>
  <si>
    <t>Ekonomski poslovi</t>
  </si>
  <si>
    <t>B1. RAČUN FINANCIRANJA PREMA EKONOMSKOJ KLASIFIKACIJI</t>
  </si>
  <si>
    <t>B2. RAČUN FINANCIRANJA PREMA IZVORIMA FINANCIRANJA</t>
  </si>
  <si>
    <t>Namjenski primici od financijske imovine i zaduživanja</t>
  </si>
  <si>
    <t>Prihodi od imovine</t>
  </si>
  <si>
    <t>Prihodi od prodaje prizvoda i robe te pruženih usluga i prihodi od donacija te povrati po protestiranim jamstvima</t>
  </si>
  <si>
    <t>Financijski rashodi</t>
  </si>
  <si>
    <t>Rashodi za nabavu proizvedene dugotrajne imovine</t>
  </si>
  <si>
    <t>Ostale pomoći</t>
  </si>
  <si>
    <t>Stučno i administrativno osoblje</t>
  </si>
  <si>
    <t>Materijlani rashodi</t>
  </si>
  <si>
    <t>Rashodi za nababu nefinancijske imovine</t>
  </si>
  <si>
    <t>Rashodi za nabavu nepoizvedene dugotrajne imovine</t>
  </si>
  <si>
    <t>A. RAČUN PRIHODA I RASHODA</t>
  </si>
  <si>
    <t>Izvor: 1</t>
  </si>
  <si>
    <t>Izvor:11</t>
  </si>
  <si>
    <t>Izvor: 3</t>
  </si>
  <si>
    <t>Izvor: 31</t>
  </si>
  <si>
    <t>Izvor: 5</t>
  </si>
  <si>
    <t>Izvor: 52</t>
  </si>
  <si>
    <t>Izvor: 11</t>
  </si>
  <si>
    <t>PREDSJEDNIK UPRAVNOG VIJEĆA</t>
  </si>
  <si>
    <t>Financijski plan za 2025. godinu i projekcija za 2026. i 2027. godinu sastoji se od Računa prihoda i rashoda i Računa financiranja, kako slijedi:</t>
  </si>
  <si>
    <t>Rashodi i izdaci u Posebnom dijelu Financijskog plana iskazani prema proračunskim klasifikacijama, raspoređuju se po programima kako slijedi:</t>
  </si>
  <si>
    <t>Kazne, uprvne mjere i ostali prihodi</t>
  </si>
  <si>
    <t>Pomoći dane u inozemstvo i unutar opće proračuna</t>
  </si>
  <si>
    <t>Pomoći EU</t>
  </si>
  <si>
    <t>Izvor 51</t>
  </si>
  <si>
    <t>Ostale industrije</t>
  </si>
  <si>
    <t>Funk. klas: 5</t>
  </si>
  <si>
    <t>Zaštita okoliša</t>
  </si>
  <si>
    <t>Zaštita bioraznolikosti i krajolika</t>
  </si>
  <si>
    <t>Poslovi i usluge zaštite okoliša koji nisu drugdje svrstani</t>
  </si>
  <si>
    <t>Razdjel: 014</t>
  </si>
  <si>
    <t>UPRAVNI ODJEL ZA POLJOPRIVREDU I ZAŠTITU OKOLIŠA</t>
  </si>
  <si>
    <t>Glava: 01402</t>
  </si>
  <si>
    <t>JAVNA USTANOVA ZA UPRAVLJANJE ZAŠTIĆENIM DIJELOVIMA PRIRODE</t>
  </si>
  <si>
    <t>Program: 1090</t>
  </si>
  <si>
    <t>PROGRAM ZAŠTITE OKOLIŠA</t>
  </si>
  <si>
    <t>A109012</t>
  </si>
  <si>
    <t>A109014</t>
  </si>
  <si>
    <t>Rashodi za provođenje programa javne ustanove</t>
  </si>
  <si>
    <t>Izvor 11</t>
  </si>
  <si>
    <t>Pomoći dane u inozemstvo i unutar općeg proračuna</t>
  </si>
  <si>
    <t xml:space="preserve">A109018 </t>
  </si>
  <si>
    <t>Zaštita Ivanšćice</t>
  </si>
  <si>
    <t>T109001</t>
  </si>
  <si>
    <t>Posjetiteljski centar Gaveznica</t>
  </si>
  <si>
    <t>Izvor 52</t>
  </si>
  <si>
    <t>Spilja Vindija</t>
  </si>
  <si>
    <t xml:space="preserve">T109002 </t>
  </si>
  <si>
    <t>T109003</t>
  </si>
  <si>
    <t>Info točka Arboretum Opeka</t>
  </si>
  <si>
    <t>T109004</t>
  </si>
  <si>
    <t>Uklanjanje invazivnih vrsta (IAS)</t>
  </si>
  <si>
    <t>T109005</t>
  </si>
  <si>
    <t>Učinkovito upravljanje područjima ekološke mreže u Varaždinskoj županiji</t>
  </si>
  <si>
    <t>Izvor11</t>
  </si>
  <si>
    <t>Program 1140</t>
  </si>
  <si>
    <t>PROGRAM EUROPSKIH POSLOVA</t>
  </si>
  <si>
    <t>K114022</t>
  </si>
  <si>
    <t>Arboretum Opeka-održiva zelena destinacija</t>
  </si>
  <si>
    <t>T114058</t>
  </si>
  <si>
    <t>Rashodi za nabavu prizvedene dugotrajne imovine</t>
  </si>
  <si>
    <t>T114025</t>
  </si>
  <si>
    <t>Life Restore for MDD</t>
  </si>
  <si>
    <t>Izvor51</t>
  </si>
  <si>
    <t>T114064</t>
  </si>
  <si>
    <t>InterACT Green</t>
  </si>
  <si>
    <t>Projekt Drava Life</t>
  </si>
  <si>
    <t>KLASA: 400-02/24-01/1</t>
  </si>
  <si>
    <t>Zdenko Đuras, dipl. oec.</t>
  </si>
  <si>
    <r>
      <rPr>
        <sz val="10"/>
        <rFont val="Arial"/>
        <family val="2"/>
        <charset val="238"/>
      </rPr>
      <t>Izvor: 51</t>
    </r>
  </si>
  <si>
    <t>Funk. klas: 04</t>
  </si>
  <si>
    <t xml:space="preserve">   Izvor 51</t>
  </si>
  <si>
    <t xml:space="preserve">Rashodi za nabavu </t>
  </si>
  <si>
    <t xml:space="preserve">                  Temeljem odredbi članka 38. Zakona o proračunu (Narodne novine broj  144/21), Zakona o zaštiti prirode ("Narodne novine" broj 80/13, 15/18, 14/19, 127/19 i 155/23) i članka 19. Statuta Javne ustanove za upravljanje zaštićenim dijelovima prirode Varaždinske Varaždinske županije ("Službeni vjesnik Varaždinske županije" broj 16/18 i 8/21), Upravno vijeće Javne ustanove za upravljanje zaštićenim dijelovima prirode na 36. sjednici održanoj 28. studenog 2024. godine donosi</t>
  </si>
  <si>
    <t>FINANCIJSKI PLAN JAVNE USTANOVE ZA UPRAVLJANJE ZAŠTIĆENIM DIJELOVIMA PRIRODE VARAŽDINSKE ŽUPANIJE ZA 2025. GODINU I PROJEKCIJE PLANA ZA 2026. I 2027. GODINU</t>
  </si>
  <si>
    <t>URBROJ: 2186-1-15-24-4</t>
  </si>
  <si>
    <t>Varaždin, 28. studenog 2024.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</si>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</sst>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7" fillId="5" borderId="0" applyNumberFormat="0" applyBorder="0" applyAlignment="0" applyProtection="0"/>
    <xf numFmtId="0" fontId="26" fillId="6" borderId="0" applyNumberFormat="0" applyBorder="0" applyAlignment="0" applyProtection="0"/>
    <xf numFmtId="43" fontId="26" fillId="0" borderId="0" applyFont="0" applyFill="0" applyBorder="0" applyAlignment="0" applyProtection="0"/>
    <xf numFmtId="0" fontId="26" fillId="7" borderId="0" applyNumberFormat="0" applyBorder="0" applyAlignment="0" applyProtection="0"/>
  </cellStyleXfs>
  <cellXfs count="21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20" fillId="0" borderId="0" xfId="0" applyFont="1"/>
    <xf numFmtId="0" fontId="22" fillId="0" borderId="0" xfId="0" applyFont="1"/>
    <xf numFmtId="0" fontId="23" fillId="2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24" fillId="0" borderId="0" xfId="0" applyFont="1"/>
    <xf numFmtId="0" fontId="25" fillId="0" borderId="0" xfId="0" applyFont="1"/>
    <xf numFmtId="43" fontId="6" fillId="0" borderId="4" xfId="3" applyFont="1" applyBorder="1" applyAlignment="1">
      <alignment horizontal="right" vertical="center" wrapText="1"/>
    </xf>
    <xf numFmtId="43" fontId="6" fillId="0" borderId="3" xfId="3" applyFont="1" applyBorder="1" applyAlignment="1">
      <alignment horizontal="right" vertical="center" wrapText="1"/>
    </xf>
    <xf numFmtId="43" fontId="3" fillId="2" borderId="4" xfId="3" applyFont="1" applyFill="1" applyBorder="1" applyAlignment="1">
      <alignment horizontal="right"/>
    </xf>
    <xf numFmtId="43" fontId="3" fillId="2" borderId="3" xfId="3" applyFont="1" applyFill="1" applyBorder="1" applyAlignment="1">
      <alignment horizontal="right"/>
    </xf>
    <xf numFmtId="43" fontId="3" fillId="2" borderId="4" xfId="3" applyFont="1" applyFill="1" applyBorder="1" applyAlignment="1">
      <alignment horizontal="right" vertical="center"/>
    </xf>
    <xf numFmtId="43" fontId="3" fillId="2" borderId="3" xfId="3" applyFont="1" applyFill="1" applyBorder="1" applyAlignment="1">
      <alignment horizontal="right" vertical="center"/>
    </xf>
    <xf numFmtId="43" fontId="3" fillId="2" borderId="3" xfId="3" applyFont="1" applyFill="1" applyBorder="1" applyAlignment="1">
      <alignment horizontal="right" wrapText="1"/>
    </xf>
    <xf numFmtId="43" fontId="6" fillId="2" borderId="4" xfId="3" applyFont="1" applyFill="1" applyBorder="1" applyAlignment="1">
      <alignment horizontal="right" vertical="center"/>
    </xf>
    <xf numFmtId="43" fontId="6" fillId="2" borderId="3" xfId="3" applyFont="1" applyFill="1" applyBorder="1" applyAlignment="1">
      <alignment horizontal="right" vertical="center"/>
    </xf>
    <xf numFmtId="43" fontId="3" fillId="2" borderId="3" xfId="3" applyFont="1" applyFill="1" applyBorder="1" applyAlignment="1">
      <alignment horizontal="right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3" fillId="0" borderId="0" xfId="3" applyFont="1" applyAlignment="1">
      <alignment vertical="center" wrapText="1"/>
    </xf>
    <xf numFmtId="43" fontId="6" fillId="0" borderId="4" xfId="3" applyFont="1" applyBorder="1" applyAlignment="1">
      <alignment vertical="center" wrapText="1"/>
    </xf>
    <xf numFmtId="43" fontId="6" fillId="0" borderId="3" xfId="3" applyFont="1" applyBorder="1" applyAlignment="1">
      <alignment vertical="center" wrapText="1"/>
    </xf>
    <xf numFmtId="43" fontId="3" fillId="2" borderId="3" xfId="3" applyFont="1" applyFill="1" applyBorder="1" applyAlignment="1"/>
    <xf numFmtId="43" fontId="6" fillId="2" borderId="3" xfId="3" applyFont="1" applyFill="1" applyBorder="1" applyAlignment="1"/>
    <xf numFmtId="43" fontId="3" fillId="2" borderId="4" xfId="3" applyFont="1" applyFill="1" applyBorder="1" applyAlignment="1"/>
    <xf numFmtId="43" fontId="0" fillId="0" borderId="0" xfId="3" applyFont="1" applyAlignment="1"/>
    <xf numFmtId="43" fontId="2" fillId="0" borderId="0" xfId="3" applyFont="1" applyAlignment="1">
      <alignment vertical="center" wrapText="1"/>
    </xf>
    <xf numFmtId="43" fontId="6" fillId="2" borderId="4" xfId="3" applyFont="1" applyFill="1" applyBorder="1" applyAlignment="1"/>
    <xf numFmtId="43" fontId="3" fillId="2" borderId="3" xfId="3" applyFont="1" applyFill="1" applyBorder="1" applyAlignment="1">
      <alignment wrapText="1"/>
    </xf>
    <xf numFmtId="43" fontId="6" fillId="2" borderId="3" xfId="3" applyFont="1" applyFill="1" applyBorder="1" applyAlignment="1">
      <alignment wrapText="1"/>
    </xf>
    <xf numFmtId="0" fontId="26" fillId="7" borderId="3" xfId="4" applyBorder="1" applyAlignment="1">
      <alignment horizontal="center" vertical="center" wrapText="1"/>
    </xf>
    <xf numFmtId="0" fontId="26" fillId="7" borderId="4" xfId="4" applyBorder="1" applyAlignment="1">
      <alignment horizontal="center" vertical="center" wrapText="1"/>
    </xf>
    <xf numFmtId="43" fontId="26" fillId="7" borderId="4" xfId="4" applyNumberFormat="1" applyBorder="1" applyAlignment="1">
      <alignment vertical="center" wrapText="1"/>
    </xf>
    <xf numFmtId="43" fontId="26" fillId="7" borderId="3" xfId="4" applyNumberFormat="1" applyBorder="1" applyAlignment="1">
      <alignment vertical="center" wrapText="1"/>
    </xf>
    <xf numFmtId="43" fontId="3" fillId="2" borderId="4" xfId="3" applyFont="1" applyFill="1" applyBorder="1" applyAlignment="1">
      <alignment horizontal="left" vertical="center" wrapText="1"/>
    </xf>
    <xf numFmtId="43" fontId="26" fillId="6" borderId="4" xfId="3" applyFont="1" applyFill="1" applyBorder="1" applyAlignment="1">
      <alignment horizontal="right"/>
    </xf>
    <xf numFmtId="43" fontId="6" fillId="0" borderId="4" xfId="3" applyFont="1" applyBorder="1" applyAlignment="1">
      <alignment horizontal="left" vertical="center" wrapText="1"/>
    </xf>
    <xf numFmtId="43" fontId="9" fillId="2" borderId="3" xfId="3" applyFont="1" applyFill="1" applyBorder="1" applyAlignment="1">
      <alignment horizontal="left" vertical="center" wrapText="1"/>
    </xf>
    <xf numFmtId="43" fontId="7" fillId="2" borderId="3" xfId="3" applyFont="1" applyFill="1" applyBorder="1" applyAlignment="1">
      <alignment horizontal="left" vertical="center" wrapText="1"/>
    </xf>
    <xf numFmtId="43" fontId="9" fillId="2" borderId="3" xfId="3" applyFont="1" applyFill="1" applyBorder="1" applyAlignment="1">
      <alignment vertical="center" wrapText="1"/>
    </xf>
    <xf numFmtId="43" fontId="7" fillId="2" borderId="3" xfId="3" applyFont="1" applyFill="1" applyBorder="1" applyAlignment="1">
      <alignment vertical="center" wrapText="1"/>
    </xf>
    <xf numFmtId="43" fontId="7" fillId="2" borderId="3" xfId="3" quotePrefix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43" fontId="6" fillId="2" borderId="4" xfId="3" applyFont="1" applyFill="1" applyBorder="1" applyAlignment="1">
      <alignment horizontal="left" vertical="center" wrapText="1"/>
    </xf>
    <xf numFmtId="43" fontId="20" fillId="6" borderId="4" xfId="3" applyFont="1" applyFill="1" applyBorder="1" applyAlignment="1">
      <alignment horizontal="left" vertical="center" wrapText="1"/>
    </xf>
    <xf numFmtId="0" fontId="27" fillId="5" borderId="4" xfId="1" applyBorder="1" applyAlignment="1">
      <alignment horizontal="center" vertical="center" wrapText="1"/>
    </xf>
    <xf numFmtId="0" fontId="27" fillId="5" borderId="3" xfId="1" applyBorder="1" applyAlignment="1">
      <alignment horizontal="center" vertical="center" wrapText="1"/>
    </xf>
    <xf numFmtId="43" fontId="26" fillId="7" borderId="4" xfId="4" applyNumberFormat="1" applyBorder="1" applyAlignment="1">
      <alignment horizontal="left" vertical="center" wrapText="1"/>
    </xf>
    <xf numFmtId="43" fontId="26" fillId="7" borderId="4" xfId="4" applyNumberFormat="1" applyBorder="1" applyAlignment="1">
      <alignment horizontal="right" vertical="center"/>
    </xf>
    <xf numFmtId="43" fontId="26" fillId="7" borderId="3" xfId="4" applyNumberFormat="1" applyBorder="1" applyAlignment="1">
      <alignment horizontal="right" vertical="center"/>
    </xf>
    <xf numFmtId="43" fontId="26" fillId="6" borderId="4" xfId="2" applyNumberFormat="1" applyBorder="1" applyAlignment="1">
      <alignment horizontal="left" vertical="center" wrapText="1"/>
    </xf>
    <xf numFmtId="43" fontId="26" fillId="6" borderId="4" xfId="2" applyNumberFormat="1" applyBorder="1" applyAlignment="1">
      <alignment horizontal="right" vertical="center"/>
    </xf>
    <xf numFmtId="43" fontId="26" fillId="6" borderId="3" xfId="2" applyNumberFormat="1" applyBorder="1" applyAlignment="1">
      <alignment horizontal="right" vertical="center"/>
    </xf>
    <xf numFmtId="0" fontId="0" fillId="0" borderId="0" xfId="0" applyAlignment="1">
      <alignment horizontal="left"/>
    </xf>
    <xf numFmtId="43" fontId="7" fillId="2" borderId="3" xfId="3" quotePrefix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3" fontId="29" fillId="2" borderId="4" xfId="3" applyFont="1" applyFill="1" applyBorder="1" applyAlignment="1">
      <alignment horizontal="left" vertical="center" wrapText="1"/>
    </xf>
    <xf numFmtId="43" fontId="31" fillId="2" borderId="4" xfId="3" applyFont="1" applyFill="1" applyBorder="1" applyAlignment="1">
      <alignment horizontal="left" vertical="center" wrapText="1"/>
    </xf>
    <xf numFmtId="43" fontId="30" fillId="3" borderId="4" xfId="3" applyFont="1" applyFill="1" applyBorder="1" applyAlignment="1">
      <alignment horizontal="left" vertical="center" wrapText="1"/>
    </xf>
    <xf numFmtId="43" fontId="3" fillId="3" borderId="4" xfId="3" applyFont="1" applyFill="1" applyBorder="1" applyAlignment="1">
      <alignment horizontal="right"/>
    </xf>
    <xf numFmtId="43" fontId="3" fillId="3" borderId="3" xfId="3" applyFont="1" applyFill="1" applyBorder="1" applyAlignment="1">
      <alignment horizontal="right"/>
    </xf>
    <xf numFmtId="43" fontId="3" fillId="3" borderId="3" xfId="3" applyFont="1" applyFill="1" applyBorder="1" applyAlignment="1">
      <alignment horizontal="right" wrapText="1"/>
    </xf>
    <xf numFmtId="43" fontId="15" fillId="3" borderId="4" xfId="3" applyFont="1" applyFill="1" applyBorder="1" applyAlignment="1">
      <alignment horizontal="left" vertical="center" wrapText="1"/>
    </xf>
    <xf numFmtId="43" fontId="15" fillId="3" borderId="4" xfId="3" applyFont="1" applyFill="1" applyBorder="1" applyAlignment="1">
      <alignment horizontal="right"/>
    </xf>
    <xf numFmtId="43" fontId="15" fillId="3" borderId="3" xfId="3" applyFont="1" applyFill="1" applyBorder="1" applyAlignment="1">
      <alignment horizontal="right"/>
    </xf>
    <xf numFmtId="43" fontId="15" fillId="3" borderId="3" xfId="3" applyFont="1" applyFill="1" applyBorder="1" applyAlignment="1">
      <alignment horizontal="right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43" fontId="32" fillId="3" borderId="4" xfId="3" applyFont="1" applyFill="1" applyBorder="1" applyAlignment="1">
      <alignment horizontal="left" vertical="center" wrapText="1"/>
    </xf>
    <xf numFmtId="43" fontId="31" fillId="3" borderId="4" xfId="3" applyFont="1" applyFill="1" applyBorder="1" applyAlignment="1">
      <alignment horizontal="right"/>
    </xf>
    <xf numFmtId="43" fontId="31" fillId="3" borderId="3" xfId="3" applyFont="1" applyFill="1" applyBorder="1" applyAlignment="1">
      <alignment horizontal="right"/>
    </xf>
    <xf numFmtId="43" fontId="31" fillId="3" borderId="3" xfId="3" applyFont="1" applyFill="1" applyBorder="1" applyAlignment="1">
      <alignment horizontal="right" wrapText="1"/>
    </xf>
    <xf numFmtId="43" fontId="20" fillId="6" borderId="3" xfId="3" applyFont="1" applyFill="1" applyBorder="1" applyAlignment="1">
      <alignment horizontal="right"/>
    </xf>
    <xf numFmtId="43" fontId="32" fillId="3" borderId="3" xfId="3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33" fillId="2" borderId="4" xfId="3" applyFont="1" applyFill="1" applyBorder="1" applyAlignment="1">
      <alignment horizontal="center"/>
    </xf>
    <xf numFmtId="43" fontId="33" fillId="2" borderId="3" xfId="3" applyFont="1" applyFill="1" applyBorder="1" applyAlignment="1">
      <alignment horizontal="center"/>
    </xf>
    <xf numFmtId="43" fontId="33" fillId="2" borderId="3" xfId="3" applyFont="1" applyFill="1" applyBorder="1" applyAlignment="1">
      <alignment horizontal="center" vertical="center"/>
    </xf>
    <xf numFmtId="43" fontId="33" fillId="2" borderId="3" xfId="3" applyFont="1" applyFill="1" applyBorder="1" applyAlignment="1">
      <alignment horizontal="center" wrapText="1"/>
    </xf>
    <xf numFmtId="43" fontId="34" fillId="2" borderId="4" xfId="3" applyFont="1" applyFill="1" applyBorder="1" applyAlignment="1">
      <alignment horizontal="center"/>
    </xf>
    <xf numFmtId="43" fontId="34" fillId="2" borderId="3" xfId="3" applyFont="1" applyFill="1" applyBorder="1" applyAlignment="1">
      <alignment horizontal="center"/>
    </xf>
    <xf numFmtId="43" fontId="34" fillId="2" borderId="3" xfId="3" applyFont="1" applyFill="1" applyBorder="1" applyAlignment="1">
      <alignment horizontal="center" vertical="center"/>
    </xf>
    <xf numFmtId="43" fontId="34" fillId="2" borderId="3" xfId="3" applyFont="1" applyFill="1" applyBorder="1" applyAlignment="1">
      <alignment horizontal="center" wrapText="1"/>
    </xf>
    <xf numFmtId="0" fontId="36" fillId="2" borderId="3" xfId="0" applyFont="1" applyFill="1" applyBorder="1" applyAlignment="1">
      <alignment horizontal="left" vertical="center" wrapText="1"/>
    </xf>
    <xf numFmtId="164" fontId="37" fillId="2" borderId="3" xfId="0" applyNumberFormat="1" applyFont="1" applyFill="1" applyBorder="1" applyAlignment="1">
      <alignment horizontal="left" vertical="center" wrapText="1"/>
    </xf>
    <xf numFmtId="0" fontId="38" fillId="2" borderId="3" xfId="0" applyFont="1" applyFill="1" applyBorder="1" applyAlignment="1">
      <alignment horizontal="left" vertical="center" wrapText="1"/>
    </xf>
    <xf numFmtId="164" fontId="37" fillId="2" borderId="3" xfId="0" applyNumberFormat="1" applyFont="1" applyFill="1" applyBorder="1" applyAlignment="1">
      <alignment horizontal="left" vertical="center"/>
    </xf>
    <xf numFmtId="43" fontId="39" fillId="0" borderId="3" xfId="3" applyFont="1" applyBorder="1" applyAlignment="1"/>
    <xf numFmtId="43" fontId="7" fillId="2" borderId="3" xfId="3" applyFont="1" applyFill="1" applyBorder="1" applyAlignment="1">
      <alignment horizontal="right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wrapText="1"/>
    </xf>
    <xf numFmtId="0" fontId="23" fillId="0" borderId="2" xfId="0" quotePrefix="1" applyFont="1" applyBorder="1" applyAlignment="1">
      <alignment horizontal="center" wrapText="1"/>
    </xf>
    <xf numFmtId="0" fontId="23" fillId="0" borderId="4" xfId="0" quotePrefix="1" applyFont="1" applyBorder="1" applyAlignment="1">
      <alignment horizont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29" fillId="2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27" fillId="5" borderId="1" xfId="1" applyBorder="1" applyAlignment="1">
      <alignment horizontal="center" vertical="center" wrapText="1"/>
    </xf>
    <xf numFmtId="0" fontId="27" fillId="5" borderId="2" xfId="1" applyBorder="1" applyAlignment="1">
      <alignment horizontal="center" vertical="center" wrapText="1"/>
    </xf>
    <xf numFmtId="0" fontId="27" fillId="5" borderId="4" xfId="1" applyBorder="1" applyAlignment="1">
      <alignment horizontal="center" vertical="center" wrapText="1"/>
    </xf>
    <xf numFmtId="0" fontId="26" fillId="7" borderId="1" xfId="4" applyBorder="1" applyAlignment="1">
      <alignment horizontal="center" vertical="center" wrapText="1"/>
    </xf>
    <xf numFmtId="0" fontId="26" fillId="7" borderId="2" xfId="4" applyBorder="1" applyAlignment="1">
      <alignment horizontal="center" vertical="center" wrapText="1"/>
    </xf>
    <xf numFmtId="0" fontId="26" fillId="7" borderId="4" xfId="4" applyBorder="1" applyAlignment="1">
      <alignment horizontal="center" vertical="center" wrapText="1"/>
    </xf>
    <xf numFmtId="0" fontId="26" fillId="6" borderId="1" xfId="2" applyBorder="1" applyAlignment="1">
      <alignment horizontal="center" vertical="center" wrapText="1"/>
    </xf>
    <xf numFmtId="0" fontId="26" fillId="6" borderId="2" xfId="2" applyBorder="1" applyAlignment="1">
      <alignment horizontal="center" vertical="center" wrapText="1"/>
    </xf>
    <xf numFmtId="0" fontId="26" fillId="6" borderId="4" xfId="2" applyBorder="1" applyAlignment="1">
      <alignment horizontal="center" vertical="center" wrapText="1"/>
    </xf>
    <xf numFmtId="0" fontId="28" fillId="0" borderId="2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0" fillId="6" borderId="1" xfId="2" applyFont="1" applyBorder="1" applyAlignment="1">
      <alignment horizontal="center" vertical="center" wrapText="1"/>
    </xf>
    <xf numFmtId="0" fontId="20" fillId="6" borderId="2" xfId="2" applyFont="1" applyBorder="1" applyAlignment="1">
      <alignment horizontal="center" vertical="center" wrapText="1"/>
    </xf>
    <xf numFmtId="0" fontId="20" fillId="6" borderId="4" xfId="2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</cellXfs>
  <cellStyles count="5">
    <cellStyle name="20% - Isticanje1" xfId="2" builtinId="30"/>
    <cellStyle name="40% - Isticanje1" xfId="4" builtinId="31"/>
    <cellStyle name="Isticanje1" xfId="1" builtinId="29"/>
    <cellStyle name="Normalno" xfId="0" builtinId="0"/>
    <cellStyle name="Zarez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52"/>
  <sheetViews>
    <sheetView topLeftCell="A10" zoomScaleNormal="100" workbookViewId="0">
      <selection activeCell="I23" sqref="I23"/>
    </sheetView>
  </sheetViews>
  <sheetFormatPr defaultRowHeight="15" x14ac:dyDescent="0.25"/>
  <cols>
    <col min="1" max="1" width="9.7109375" customWidth="1"/>
    <col min="5" max="10" width="25.28515625" customWidth="1"/>
  </cols>
  <sheetData>
    <row r="2" spans="1:10" x14ac:dyDescent="0.25">
      <c r="A2" s="161" t="s">
        <v>137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/>
      <c r="B4" s="161"/>
      <c r="C4" s="161"/>
      <c r="D4" s="161"/>
      <c r="E4" s="161"/>
      <c r="F4" s="161"/>
      <c r="G4" s="161"/>
      <c r="H4" s="161"/>
      <c r="I4" s="161"/>
      <c r="J4" s="161"/>
    </row>
    <row r="7" spans="1:10" ht="42" customHeight="1" x14ac:dyDescent="0.25">
      <c r="A7" s="156" t="s">
        <v>138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 ht="18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5.75" x14ac:dyDescent="0.25">
      <c r="A9" s="156" t="s">
        <v>12</v>
      </c>
      <c r="B9" s="156"/>
      <c r="C9" s="156"/>
      <c r="D9" s="156"/>
      <c r="E9" s="156"/>
      <c r="F9" s="156"/>
      <c r="G9" s="156"/>
      <c r="H9" s="156"/>
      <c r="I9" s="172"/>
      <c r="J9" s="172"/>
    </row>
    <row r="10" spans="1:10" ht="18" x14ac:dyDescent="0.25">
      <c r="A10" s="4"/>
      <c r="B10" s="4"/>
      <c r="C10" s="4"/>
      <c r="D10" s="4"/>
      <c r="E10" s="4"/>
      <c r="F10" s="4"/>
      <c r="G10" s="4"/>
      <c r="H10" s="4"/>
      <c r="I10" s="5"/>
      <c r="J10" s="5"/>
    </row>
    <row r="11" spans="1:10" ht="15.75" x14ac:dyDescent="0.25">
      <c r="A11" s="156" t="s">
        <v>18</v>
      </c>
      <c r="B11" s="157"/>
      <c r="C11" s="157"/>
      <c r="D11" s="157"/>
      <c r="E11" s="157"/>
      <c r="F11" s="157"/>
      <c r="G11" s="157"/>
      <c r="H11" s="157"/>
      <c r="I11" s="157"/>
      <c r="J11" s="157"/>
    </row>
    <row r="12" spans="1:10" ht="15.75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 x14ac:dyDescent="0.25"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8" x14ac:dyDescent="0.25">
      <c r="A14" s="1"/>
      <c r="B14" s="2"/>
      <c r="C14" s="2"/>
      <c r="D14" s="2"/>
      <c r="E14" s="6"/>
      <c r="F14" s="7"/>
      <c r="G14" s="7"/>
      <c r="H14" s="7"/>
      <c r="I14" s="7"/>
      <c r="J14" s="24" t="s">
        <v>23</v>
      </c>
    </row>
    <row r="15" spans="1:10" ht="25.5" x14ac:dyDescent="0.25">
      <c r="A15" s="144" t="s">
        <v>59</v>
      </c>
      <c r="B15" s="145"/>
      <c r="C15" s="145"/>
      <c r="D15" s="145"/>
      <c r="E15" s="146"/>
      <c r="F15" s="3" t="s">
        <v>39</v>
      </c>
      <c r="G15" s="3" t="s">
        <v>41</v>
      </c>
      <c r="H15" s="3" t="s">
        <v>42</v>
      </c>
      <c r="I15" s="3" t="s">
        <v>43</v>
      </c>
      <c r="J15" s="3" t="s">
        <v>44</v>
      </c>
    </row>
    <row r="16" spans="1:10" s="46" customFormat="1" ht="11.25" x14ac:dyDescent="0.2">
      <c r="A16" s="147">
        <v>1</v>
      </c>
      <c r="B16" s="148"/>
      <c r="C16" s="148"/>
      <c r="D16" s="148"/>
      <c r="E16" s="149"/>
      <c r="F16" s="47">
        <v>2</v>
      </c>
      <c r="G16" s="47">
        <v>3</v>
      </c>
      <c r="H16" s="47">
        <v>4</v>
      </c>
      <c r="I16" s="47">
        <v>5</v>
      </c>
      <c r="J16" s="47">
        <v>6</v>
      </c>
    </row>
    <row r="17" spans="1:10" x14ac:dyDescent="0.25">
      <c r="A17" s="158" t="s">
        <v>0</v>
      </c>
      <c r="B17" s="155"/>
      <c r="C17" s="155"/>
      <c r="D17" s="155"/>
      <c r="E17" s="159"/>
      <c r="F17" s="21">
        <v>488304</v>
      </c>
      <c r="G17" s="21">
        <f>SUM(G18+G19)</f>
        <v>605331</v>
      </c>
      <c r="H17" s="21">
        <f>SUM(H18+H19)</f>
        <v>615847</v>
      </c>
      <c r="I17" s="21">
        <f>SUM(I18+I19)</f>
        <v>745021</v>
      </c>
      <c r="J17" s="21">
        <v>960726</v>
      </c>
    </row>
    <row r="18" spans="1:10" x14ac:dyDescent="0.25">
      <c r="A18" s="160" t="s">
        <v>24</v>
      </c>
      <c r="B18" s="153"/>
      <c r="C18" s="153"/>
      <c r="D18" s="153"/>
      <c r="E18" s="151"/>
      <c r="F18" s="22">
        <v>488303.9</v>
      </c>
      <c r="G18" s="22">
        <v>605331</v>
      </c>
      <c r="H18" s="22">
        <v>615847</v>
      </c>
      <c r="I18" s="22">
        <v>745021</v>
      </c>
      <c r="J18" s="22">
        <v>960726</v>
      </c>
    </row>
    <row r="19" spans="1:10" x14ac:dyDescent="0.25">
      <c r="A19" s="150" t="s">
        <v>25</v>
      </c>
      <c r="B19" s="151"/>
      <c r="C19" s="151"/>
      <c r="D19" s="151"/>
      <c r="E19" s="151"/>
      <c r="F19" s="22">
        <v>0</v>
      </c>
      <c r="G19" s="22">
        <v>0</v>
      </c>
      <c r="H19" s="22"/>
      <c r="I19" s="22">
        <v>0</v>
      </c>
      <c r="J19" s="22">
        <v>0</v>
      </c>
    </row>
    <row r="20" spans="1:10" x14ac:dyDescent="0.25">
      <c r="A20" s="25" t="s">
        <v>1</v>
      </c>
      <c r="B20" s="30"/>
      <c r="C20" s="30"/>
      <c r="D20" s="30"/>
      <c r="E20" s="30"/>
      <c r="F20" s="21">
        <f>SUM(F21+F22)</f>
        <v>419735.49</v>
      </c>
      <c r="G20" s="21">
        <f>SUM(G21+G22)</f>
        <v>590165</v>
      </c>
      <c r="H20" s="21">
        <f>SUM(H21+H22)</f>
        <v>652179</v>
      </c>
      <c r="I20" s="21">
        <f>SUM(I21+I22)</f>
        <v>745021</v>
      </c>
      <c r="J20" s="21">
        <f>SUM(J21+J22)</f>
        <v>960726</v>
      </c>
    </row>
    <row r="21" spans="1:10" x14ac:dyDescent="0.25">
      <c r="A21" s="152" t="s">
        <v>26</v>
      </c>
      <c r="B21" s="153"/>
      <c r="C21" s="153"/>
      <c r="D21" s="153"/>
      <c r="E21" s="153"/>
      <c r="F21" s="22">
        <v>415928.6</v>
      </c>
      <c r="G21" s="22">
        <v>547065</v>
      </c>
      <c r="H21" s="22">
        <v>586679</v>
      </c>
      <c r="I21" s="22">
        <v>724271</v>
      </c>
      <c r="J21" s="31">
        <v>957226</v>
      </c>
    </row>
    <row r="22" spans="1:10" x14ac:dyDescent="0.25">
      <c r="A22" s="150" t="s">
        <v>27</v>
      </c>
      <c r="B22" s="151"/>
      <c r="C22" s="151"/>
      <c r="D22" s="151"/>
      <c r="E22" s="151"/>
      <c r="F22" s="22">
        <v>3806.89</v>
      </c>
      <c r="G22" s="22">
        <v>43100</v>
      </c>
      <c r="H22" s="22">
        <v>65500</v>
      </c>
      <c r="I22" s="22">
        <v>20750</v>
      </c>
      <c r="J22" s="31">
        <v>3500</v>
      </c>
    </row>
    <row r="23" spans="1:10" x14ac:dyDescent="0.25">
      <c r="A23" s="154" t="s">
        <v>31</v>
      </c>
      <c r="B23" s="155"/>
      <c r="C23" s="155"/>
      <c r="D23" s="155"/>
      <c r="E23" s="155"/>
      <c r="F23" s="21">
        <f>SUM(F17-F20)</f>
        <v>68568.510000000009</v>
      </c>
      <c r="G23" s="21">
        <f t="shared" ref="G23:J23" si="0">G17-G20</f>
        <v>15166</v>
      </c>
      <c r="H23" s="21">
        <f t="shared" si="0"/>
        <v>-36332</v>
      </c>
      <c r="I23" s="21">
        <f t="shared" si="0"/>
        <v>0</v>
      </c>
      <c r="J23" s="21">
        <f t="shared" si="0"/>
        <v>0</v>
      </c>
    </row>
    <row r="24" spans="1:10" ht="18" x14ac:dyDescent="0.25">
      <c r="A24" s="4"/>
      <c r="B24" s="17"/>
      <c r="C24" s="17"/>
      <c r="D24" s="17"/>
      <c r="E24" s="17"/>
      <c r="F24" s="17"/>
      <c r="G24" s="17"/>
      <c r="H24" s="18"/>
      <c r="I24" s="18"/>
      <c r="J24" s="18"/>
    </row>
    <row r="25" spans="1:10" ht="15.75" x14ac:dyDescent="0.25">
      <c r="A25" s="156" t="s">
        <v>19</v>
      </c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ht="18" x14ac:dyDescent="0.25">
      <c r="A26" s="4"/>
      <c r="B26" s="17"/>
      <c r="C26" s="17"/>
      <c r="D26" s="17"/>
      <c r="E26" s="17"/>
      <c r="F26" s="17"/>
      <c r="G26" s="17"/>
      <c r="H26" s="18"/>
      <c r="I26" s="18"/>
      <c r="J26" s="18"/>
    </row>
    <row r="27" spans="1:10" ht="25.5" x14ac:dyDescent="0.25">
      <c r="A27" s="144" t="s">
        <v>59</v>
      </c>
      <c r="B27" s="145"/>
      <c r="C27" s="145"/>
      <c r="D27" s="145"/>
      <c r="E27" s="146"/>
      <c r="F27" s="3" t="s">
        <v>39</v>
      </c>
      <c r="G27" s="3" t="s">
        <v>41</v>
      </c>
      <c r="H27" s="3" t="s">
        <v>42</v>
      </c>
      <c r="I27" s="3" t="s">
        <v>43</v>
      </c>
      <c r="J27" s="3" t="s">
        <v>44</v>
      </c>
    </row>
    <row r="28" spans="1:10" s="46" customFormat="1" ht="11.25" x14ac:dyDescent="0.2">
      <c r="A28" s="147">
        <v>1</v>
      </c>
      <c r="B28" s="148"/>
      <c r="C28" s="148"/>
      <c r="D28" s="148"/>
      <c r="E28" s="149"/>
      <c r="F28" s="47">
        <v>2</v>
      </c>
      <c r="G28" s="47">
        <v>3</v>
      </c>
      <c r="H28" s="47">
        <v>4</v>
      </c>
      <c r="I28" s="47">
        <v>5</v>
      </c>
      <c r="J28" s="47">
        <v>6</v>
      </c>
    </row>
    <row r="29" spans="1:10" x14ac:dyDescent="0.25">
      <c r="A29" s="150" t="s">
        <v>28</v>
      </c>
      <c r="B29" s="151"/>
      <c r="C29" s="151"/>
      <c r="D29" s="151"/>
      <c r="E29" s="151"/>
      <c r="F29" s="22"/>
      <c r="G29" s="22"/>
      <c r="H29" s="22"/>
      <c r="I29" s="22"/>
      <c r="J29" s="31"/>
    </row>
    <row r="30" spans="1:10" x14ac:dyDescent="0.25">
      <c r="A30" s="150" t="s">
        <v>29</v>
      </c>
      <c r="B30" s="151"/>
      <c r="C30" s="151"/>
      <c r="D30" s="151"/>
      <c r="E30" s="151"/>
      <c r="F30" s="22"/>
      <c r="G30" s="22"/>
      <c r="H30" s="22"/>
      <c r="I30" s="22"/>
      <c r="J30" s="31"/>
    </row>
    <row r="31" spans="1:10" x14ac:dyDescent="0.25">
      <c r="A31" s="154" t="s">
        <v>2</v>
      </c>
      <c r="B31" s="155"/>
      <c r="C31" s="155"/>
      <c r="D31" s="155"/>
      <c r="E31" s="155"/>
      <c r="F31" s="21">
        <f>F29-F30</f>
        <v>0</v>
      </c>
      <c r="G31" s="21">
        <f t="shared" ref="G31:J31" si="1">G29-G30</f>
        <v>0</v>
      </c>
      <c r="H31" s="21">
        <f t="shared" si="1"/>
        <v>0</v>
      </c>
      <c r="I31" s="21">
        <f t="shared" si="1"/>
        <v>0</v>
      </c>
      <c r="J31" s="21">
        <f t="shared" si="1"/>
        <v>0</v>
      </c>
    </row>
    <row r="32" spans="1:10" x14ac:dyDescent="0.25">
      <c r="A32" s="154" t="s">
        <v>32</v>
      </c>
      <c r="B32" s="155"/>
      <c r="C32" s="155"/>
      <c r="D32" s="155"/>
      <c r="E32" s="155"/>
      <c r="F32" s="21">
        <f>F23+F31</f>
        <v>68568.510000000009</v>
      </c>
      <c r="G32" s="21">
        <f t="shared" ref="G32:J32" si="2">G23+G31</f>
        <v>15166</v>
      </c>
      <c r="H32" s="21">
        <f t="shared" si="2"/>
        <v>-36332</v>
      </c>
      <c r="I32" s="21">
        <f t="shared" si="2"/>
        <v>0</v>
      </c>
      <c r="J32" s="21">
        <f t="shared" si="2"/>
        <v>0</v>
      </c>
    </row>
    <row r="33" spans="1:10" ht="18" x14ac:dyDescent="0.25">
      <c r="A33" s="16"/>
      <c r="B33" s="17"/>
      <c r="C33" s="17"/>
      <c r="D33" s="17"/>
      <c r="E33" s="17"/>
      <c r="F33" s="17"/>
      <c r="G33" s="17"/>
      <c r="H33" s="18"/>
      <c r="I33" s="18"/>
      <c r="J33" s="18"/>
    </row>
    <row r="34" spans="1:10" ht="15.75" x14ac:dyDescent="0.25">
      <c r="A34" s="156" t="s">
        <v>33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ht="15.75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</row>
    <row r="36" spans="1:10" ht="25.5" x14ac:dyDescent="0.25">
      <c r="A36" s="144" t="s">
        <v>22</v>
      </c>
      <c r="B36" s="145"/>
      <c r="C36" s="145"/>
      <c r="D36" s="145"/>
      <c r="E36" s="146"/>
      <c r="F36" s="3" t="s">
        <v>39</v>
      </c>
      <c r="G36" s="3" t="s">
        <v>41</v>
      </c>
      <c r="H36" s="3" t="s">
        <v>42</v>
      </c>
      <c r="I36" s="3" t="s">
        <v>43</v>
      </c>
      <c r="J36" s="3" t="s">
        <v>44</v>
      </c>
    </row>
    <row r="37" spans="1:10" s="46" customFormat="1" ht="11.25" x14ac:dyDescent="0.2">
      <c r="A37" s="147">
        <v>1</v>
      </c>
      <c r="B37" s="148"/>
      <c r="C37" s="148"/>
      <c r="D37" s="148"/>
      <c r="E37" s="149"/>
      <c r="F37" s="47">
        <v>2</v>
      </c>
      <c r="G37" s="47">
        <v>3</v>
      </c>
      <c r="H37" s="47">
        <v>4</v>
      </c>
      <c r="I37" s="47">
        <v>5</v>
      </c>
      <c r="J37" s="47">
        <v>6</v>
      </c>
    </row>
    <row r="38" spans="1:10" ht="15" customHeight="1" x14ac:dyDescent="0.25">
      <c r="A38" s="164" t="s">
        <v>34</v>
      </c>
      <c r="B38" s="165"/>
      <c r="C38" s="165"/>
      <c r="D38" s="165"/>
      <c r="E38" s="166"/>
      <c r="F38" s="32">
        <v>-105439.78</v>
      </c>
      <c r="G38" s="32">
        <v>-36871.370000000003</v>
      </c>
      <c r="H38" s="32">
        <v>36332</v>
      </c>
      <c r="I38" s="32">
        <v>0</v>
      </c>
      <c r="J38" s="33">
        <v>0</v>
      </c>
    </row>
    <row r="39" spans="1:10" ht="15" customHeight="1" x14ac:dyDescent="0.25">
      <c r="A39" s="154" t="s">
        <v>35</v>
      </c>
      <c r="B39" s="155"/>
      <c r="C39" s="155"/>
      <c r="D39" s="155"/>
      <c r="E39" s="155"/>
      <c r="F39" s="34">
        <f>F32+F38</f>
        <v>-36871.26999999999</v>
      </c>
      <c r="G39" s="34">
        <v>-21705</v>
      </c>
      <c r="H39" s="34">
        <f t="shared" ref="H39:J39" si="3">H32+H38</f>
        <v>0</v>
      </c>
      <c r="I39" s="34">
        <f t="shared" si="3"/>
        <v>0</v>
      </c>
      <c r="J39" s="35">
        <f t="shared" si="3"/>
        <v>0</v>
      </c>
    </row>
    <row r="40" spans="1:10" ht="45" customHeight="1" x14ac:dyDescent="0.25">
      <c r="A40" s="158" t="s">
        <v>36</v>
      </c>
      <c r="B40" s="167"/>
      <c r="C40" s="167"/>
      <c r="D40" s="167"/>
      <c r="E40" s="168"/>
      <c r="F40" s="34">
        <f>F23+F31+F38-F39</f>
        <v>0</v>
      </c>
      <c r="G40" s="34">
        <f t="shared" ref="G40:J40" si="4">G23+G31+G38-G39</f>
        <v>-0.37000000000261934</v>
      </c>
      <c r="H40" s="34">
        <f t="shared" si="4"/>
        <v>0</v>
      </c>
      <c r="I40" s="34">
        <f t="shared" si="4"/>
        <v>0</v>
      </c>
      <c r="J40" s="35">
        <f t="shared" si="4"/>
        <v>0</v>
      </c>
    </row>
    <row r="41" spans="1:10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</row>
    <row r="42" spans="1:10" ht="15.75" x14ac:dyDescent="0.25">
      <c r="A42" s="169" t="s">
        <v>30</v>
      </c>
      <c r="B42" s="169"/>
      <c r="C42" s="169"/>
      <c r="D42" s="169"/>
      <c r="E42" s="169"/>
      <c r="F42" s="169"/>
      <c r="G42" s="169"/>
      <c r="H42" s="169"/>
      <c r="I42" s="169"/>
      <c r="J42" s="169"/>
    </row>
    <row r="43" spans="1:10" ht="18" x14ac:dyDescent="0.25">
      <c r="A43" s="38"/>
      <c r="B43" s="39"/>
      <c r="C43" s="39"/>
      <c r="D43" s="39"/>
      <c r="E43" s="39"/>
      <c r="F43" s="39"/>
      <c r="G43" s="39"/>
      <c r="H43" s="40"/>
      <c r="I43" s="40"/>
      <c r="J43" s="40"/>
    </row>
    <row r="44" spans="1:10" ht="25.5" x14ac:dyDescent="0.25">
      <c r="A44" s="144" t="s">
        <v>22</v>
      </c>
      <c r="B44" s="145"/>
      <c r="C44" s="145"/>
      <c r="D44" s="145"/>
      <c r="E44" s="146"/>
      <c r="F44" s="41" t="s">
        <v>39</v>
      </c>
      <c r="G44" s="41" t="s">
        <v>41</v>
      </c>
      <c r="H44" s="41" t="s">
        <v>42</v>
      </c>
      <c r="I44" s="41" t="s">
        <v>43</v>
      </c>
      <c r="J44" s="41" t="s">
        <v>44</v>
      </c>
    </row>
    <row r="45" spans="1:10" s="46" customFormat="1" ht="11.25" x14ac:dyDescent="0.2">
      <c r="A45" s="147">
        <v>1</v>
      </c>
      <c r="B45" s="148"/>
      <c r="C45" s="148"/>
      <c r="D45" s="148"/>
      <c r="E45" s="149"/>
      <c r="F45" s="47">
        <v>2</v>
      </c>
      <c r="G45" s="47">
        <v>3</v>
      </c>
      <c r="H45" s="47">
        <v>4</v>
      </c>
      <c r="I45" s="47">
        <v>5</v>
      </c>
      <c r="J45" s="47">
        <v>6</v>
      </c>
    </row>
    <row r="46" spans="1:10" x14ac:dyDescent="0.25">
      <c r="A46" s="164" t="s">
        <v>34</v>
      </c>
      <c r="B46" s="165"/>
      <c r="C46" s="165"/>
      <c r="D46" s="165"/>
      <c r="E46" s="166"/>
      <c r="F46" s="32">
        <v>-105439.78</v>
      </c>
      <c r="G46" s="32">
        <v>-36871</v>
      </c>
      <c r="H46" s="32">
        <v>36332</v>
      </c>
      <c r="I46" s="32">
        <f>H49</f>
        <v>0</v>
      </c>
      <c r="J46" s="33">
        <f>I49</f>
        <v>0</v>
      </c>
    </row>
    <row r="47" spans="1:10" ht="28.5" customHeight="1" x14ac:dyDescent="0.25">
      <c r="A47" s="164" t="s">
        <v>37</v>
      </c>
      <c r="B47" s="165"/>
      <c r="C47" s="165"/>
      <c r="D47" s="165"/>
      <c r="E47" s="166"/>
      <c r="F47" s="32">
        <v>0</v>
      </c>
      <c r="G47" s="32">
        <v>0</v>
      </c>
      <c r="H47" s="32">
        <v>36332</v>
      </c>
      <c r="I47" s="32">
        <v>0</v>
      </c>
      <c r="J47" s="33">
        <v>0</v>
      </c>
    </row>
    <row r="48" spans="1:10" x14ac:dyDescent="0.25">
      <c r="A48" s="164" t="s">
        <v>38</v>
      </c>
      <c r="B48" s="170"/>
      <c r="C48" s="170"/>
      <c r="D48" s="170"/>
      <c r="E48" s="171"/>
      <c r="F48" s="32">
        <v>68569</v>
      </c>
      <c r="G48" s="32">
        <v>73203</v>
      </c>
      <c r="H48" s="32">
        <v>0</v>
      </c>
      <c r="I48" s="32">
        <v>0</v>
      </c>
      <c r="J48" s="33">
        <v>0</v>
      </c>
    </row>
    <row r="49" spans="1:10" ht="15" customHeight="1" x14ac:dyDescent="0.25">
      <c r="A49" s="154" t="s">
        <v>35</v>
      </c>
      <c r="B49" s="155"/>
      <c r="C49" s="155"/>
      <c r="D49" s="155"/>
      <c r="E49" s="155"/>
      <c r="F49" s="23">
        <f>F46-F47+F48</f>
        <v>-36870.78</v>
      </c>
      <c r="G49" s="23">
        <v>36332</v>
      </c>
      <c r="H49" s="23">
        <f t="shared" ref="H49:J49" si="5">H46-H47+H48</f>
        <v>0</v>
      </c>
      <c r="I49" s="23">
        <f t="shared" si="5"/>
        <v>0</v>
      </c>
      <c r="J49" s="42">
        <f t="shared" si="5"/>
        <v>0</v>
      </c>
    </row>
    <row r="50" spans="1:10" ht="17.25" customHeight="1" x14ac:dyDescent="0.25"/>
    <row r="51" spans="1:10" x14ac:dyDescent="0.25">
      <c r="A51" s="162"/>
      <c r="B51" s="163"/>
      <c r="C51" s="163"/>
      <c r="D51" s="163"/>
      <c r="E51" s="163"/>
      <c r="F51" s="163"/>
      <c r="G51" s="163"/>
      <c r="H51" s="163"/>
      <c r="I51" s="163"/>
      <c r="J51" s="163"/>
    </row>
    <row r="52" spans="1:10" ht="9" customHeight="1" x14ac:dyDescent="0.25"/>
  </sheetData>
  <mergeCells count="33">
    <mergeCell ref="A2:J4"/>
    <mergeCell ref="A51:J51"/>
    <mergeCell ref="A31:E31"/>
    <mergeCell ref="A32:E32"/>
    <mergeCell ref="A34:J34"/>
    <mergeCell ref="A38:E38"/>
    <mergeCell ref="A39:E39"/>
    <mergeCell ref="A40:E40"/>
    <mergeCell ref="A42:J42"/>
    <mergeCell ref="A46:E46"/>
    <mergeCell ref="A47:E47"/>
    <mergeCell ref="A48:E48"/>
    <mergeCell ref="A49:E49"/>
    <mergeCell ref="A36:E36"/>
    <mergeCell ref="A7:J7"/>
    <mergeCell ref="A9:J9"/>
    <mergeCell ref="A11:J11"/>
    <mergeCell ref="A17:E17"/>
    <mergeCell ref="A18:E18"/>
    <mergeCell ref="A16:E16"/>
    <mergeCell ref="A15:E15"/>
    <mergeCell ref="A44:E44"/>
    <mergeCell ref="A28:E28"/>
    <mergeCell ref="A45:E45"/>
    <mergeCell ref="A30:E30"/>
    <mergeCell ref="A19:E19"/>
    <mergeCell ref="A21:E21"/>
    <mergeCell ref="A22:E22"/>
    <mergeCell ref="A23:E23"/>
    <mergeCell ref="A25:J25"/>
    <mergeCell ref="A29:E29"/>
    <mergeCell ref="A37:E37"/>
    <mergeCell ref="A27:E27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topLeftCell="A12" workbookViewId="0">
      <selection activeCell="F26" sqref="F26"/>
    </sheetView>
  </sheetViews>
  <sheetFormatPr defaultRowHeight="15" x14ac:dyDescent="0.25"/>
  <cols>
    <col min="1" max="1" width="11.42578125" customWidth="1"/>
    <col min="2" max="2" width="26.85546875" customWidth="1"/>
    <col min="3" max="6" width="23.42578125" customWidth="1"/>
    <col min="7" max="7" width="23.140625" customWidth="1"/>
  </cols>
  <sheetData>
    <row r="1" spans="1:7" ht="18" customHeight="1" x14ac:dyDescent="0.25">
      <c r="A1" s="156" t="s">
        <v>3</v>
      </c>
      <c r="B1" s="156"/>
      <c r="C1" s="156"/>
      <c r="D1" s="156"/>
      <c r="E1" s="156"/>
      <c r="F1" s="156"/>
      <c r="G1" s="156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5.75" customHeight="1" x14ac:dyDescent="0.25">
      <c r="A3" s="156" t="s">
        <v>54</v>
      </c>
      <c r="B3" s="156"/>
      <c r="C3" s="156"/>
      <c r="D3" s="156"/>
      <c r="E3" s="156"/>
      <c r="F3" s="156"/>
      <c r="G3" s="156"/>
    </row>
    <row r="4" spans="1:7" ht="15.75" customHeight="1" x14ac:dyDescent="0.25">
      <c r="A4" s="28"/>
      <c r="B4" s="28"/>
      <c r="C4" s="28"/>
      <c r="D4" s="28"/>
      <c r="E4" s="28"/>
      <c r="F4" s="28"/>
      <c r="G4" s="28"/>
    </row>
    <row r="5" spans="1:7" ht="15.75" customHeight="1" x14ac:dyDescent="0.25">
      <c r="A5" s="28"/>
      <c r="B5" t="s">
        <v>83</v>
      </c>
      <c r="C5" s="28"/>
      <c r="D5" s="28"/>
      <c r="E5" s="28"/>
      <c r="F5" s="28"/>
      <c r="G5" s="28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30" x14ac:dyDescent="0.25">
      <c r="A7" s="77" t="s">
        <v>46</v>
      </c>
      <c r="B7" s="78" t="s">
        <v>14</v>
      </c>
      <c r="C7" s="78" t="s">
        <v>39</v>
      </c>
      <c r="D7" s="77" t="s">
        <v>41</v>
      </c>
      <c r="E7" s="77" t="s">
        <v>42</v>
      </c>
      <c r="F7" s="77" t="s">
        <v>45</v>
      </c>
      <c r="G7" s="77" t="s">
        <v>44</v>
      </c>
    </row>
    <row r="8" spans="1:7" x14ac:dyDescent="0.25">
      <c r="A8" s="51" t="s">
        <v>74</v>
      </c>
    </row>
    <row r="9" spans="1:7" x14ac:dyDescent="0.25">
      <c r="A9" s="26"/>
      <c r="B9" s="83" t="s">
        <v>48</v>
      </c>
      <c r="C9" s="54">
        <v>488303.9</v>
      </c>
      <c r="D9" s="55">
        <f>SUM(D11+D12+D13+D14+D15)</f>
        <v>605331</v>
      </c>
      <c r="E9" s="55">
        <f>SUM(E11+E12+E13+E14+E15)</f>
        <v>615847</v>
      </c>
      <c r="F9" s="55">
        <f>SUM(F11+F12+F13+F14+F15)</f>
        <v>745021</v>
      </c>
      <c r="G9" s="55">
        <f>SUM(G11+G12+G13+G14+G15)</f>
        <v>960726</v>
      </c>
    </row>
    <row r="10" spans="1:7" ht="15.75" customHeight="1" x14ac:dyDescent="0.25">
      <c r="A10" s="41">
        <v>6</v>
      </c>
      <c r="B10" s="84" t="s">
        <v>4</v>
      </c>
      <c r="C10" s="56">
        <f>SUM(C11+C12+C13+C14)</f>
        <v>488303.9</v>
      </c>
      <c r="D10" s="57">
        <f>SUM(D11+D12+D13+D14+D15)</f>
        <v>605331</v>
      </c>
      <c r="E10" s="57">
        <f>SUM(E11+E12+E13+E14+E15)</f>
        <v>615847</v>
      </c>
      <c r="F10" s="57">
        <f>SUM(F11+F12+F13+F14+F15)</f>
        <v>745021</v>
      </c>
      <c r="G10" s="57">
        <f>SUM(G11+G12+G13+G14+G15)</f>
        <v>960726</v>
      </c>
    </row>
    <row r="11" spans="1:7" ht="38.25" x14ac:dyDescent="0.25">
      <c r="A11" s="43">
        <v>63</v>
      </c>
      <c r="B11" s="85" t="s">
        <v>20</v>
      </c>
      <c r="C11" s="58">
        <v>224339.22</v>
      </c>
      <c r="D11" s="59">
        <v>182911</v>
      </c>
      <c r="E11" s="59">
        <v>284770</v>
      </c>
      <c r="F11" s="59">
        <v>344791</v>
      </c>
      <c r="G11" s="59">
        <v>449050</v>
      </c>
    </row>
    <row r="12" spans="1:7" x14ac:dyDescent="0.25">
      <c r="A12" s="43">
        <v>64</v>
      </c>
      <c r="B12" s="85" t="s">
        <v>65</v>
      </c>
      <c r="C12" s="58">
        <v>214.01</v>
      </c>
      <c r="D12" s="59">
        <v>332</v>
      </c>
      <c r="E12" s="59">
        <v>332</v>
      </c>
      <c r="F12" s="59">
        <v>364</v>
      </c>
      <c r="G12" s="59">
        <v>364</v>
      </c>
    </row>
    <row r="13" spans="1:7" ht="51" x14ac:dyDescent="0.25">
      <c r="A13" s="43">
        <v>66</v>
      </c>
      <c r="B13" s="85" t="s">
        <v>66</v>
      </c>
      <c r="C13" s="58">
        <v>2531.15</v>
      </c>
      <c r="D13" s="59">
        <v>2571</v>
      </c>
      <c r="E13" s="59">
        <v>2571</v>
      </c>
      <c r="F13" s="59">
        <v>52571</v>
      </c>
      <c r="G13" s="59">
        <v>152571</v>
      </c>
    </row>
    <row r="14" spans="1:7" ht="38.25" x14ac:dyDescent="0.25">
      <c r="A14" s="43">
        <v>67</v>
      </c>
      <c r="B14" s="85" t="s">
        <v>21</v>
      </c>
      <c r="C14" s="58">
        <v>261219.52</v>
      </c>
      <c r="D14" s="59">
        <v>419448</v>
      </c>
      <c r="E14" s="59">
        <v>328109</v>
      </c>
      <c r="F14" s="59">
        <v>347230</v>
      </c>
      <c r="G14" s="59">
        <v>358676</v>
      </c>
    </row>
    <row r="15" spans="1:7" ht="25.5" x14ac:dyDescent="0.25">
      <c r="A15" s="44">
        <v>68</v>
      </c>
      <c r="B15" s="85" t="s">
        <v>85</v>
      </c>
      <c r="C15" s="58">
        <v>0</v>
      </c>
      <c r="D15" s="59">
        <v>69</v>
      </c>
      <c r="E15" s="59">
        <v>65</v>
      </c>
      <c r="F15" s="59">
        <v>65</v>
      </c>
      <c r="G15" s="59">
        <v>65</v>
      </c>
    </row>
    <row r="18" spans="1:7" ht="18" x14ac:dyDescent="0.25">
      <c r="A18" s="4"/>
      <c r="B18" s="4"/>
      <c r="C18" s="4"/>
      <c r="D18" s="4"/>
      <c r="E18" s="4"/>
      <c r="F18" s="5"/>
      <c r="G18" s="5"/>
    </row>
    <row r="19" spans="1:7" ht="30" x14ac:dyDescent="0.25">
      <c r="A19" s="77" t="s">
        <v>46</v>
      </c>
      <c r="B19" s="78" t="s">
        <v>14</v>
      </c>
      <c r="C19" s="78" t="s">
        <v>39</v>
      </c>
      <c r="D19" s="77" t="s">
        <v>41</v>
      </c>
      <c r="E19" s="77" t="s">
        <v>42</v>
      </c>
      <c r="F19" s="77" t="s">
        <v>45</v>
      </c>
      <c r="G19" s="77" t="s">
        <v>44</v>
      </c>
    </row>
    <row r="20" spans="1:7" x14ac:dyDescent="0.25">
      <c r="A20" s="89"/>
      <c r="B20" s="83" t="s">
        <v>47</v>
      </c>
      <c r="C20" s="54">
        <f>SUM(C21+C26)</f>
        <v>419735.49</v>
      </c>
      <c r="D20" s="55">
        <f>SUM(D21+D26)</f>
        <v>590165</v>
      </c>
      <c r="E20" s="55">
        <f>SUM(E21+E26)</f>
        <v>652179</v>
      </c>
      <c r="F20" s="55">
        <f>SUM(F21+F26)</f>
        <v>745021</v>
      </c>
      <c r="G20" s="55">
        <f>SUM(G21+G26)</f>
        <v>960726</v>
      </c>
    </row>
    <row r="21" spans="1:7" ht="15.75" customHeight="1" x14ac:dyDescent="0.25">
      <c r="A21" s="105">
        <v>3</v>
      </c>
      <c r="B21" s="84" t="s">
        <v>5</v>
      </c>
      <c r="C21" s="61">
        <f>SUM(C22+C23+C24+C25)</f>
        <v>415928.6</v>
      </c>
      <c r="D21" s="62">
        <f>SUM(D22+D23+D24+D25)</f>
        <v>547065</v>
      </c>
      <c r="E21" s="62">
        <f>SUM(E22+E23+E24+E25)</f>
        <v>586679</v>
      </c>
      <c r="F21" s="62">
        <f>SUM(F22+F23+F24+F25)</f>
        <v>724271</v>
      </c>
      <c r="G21" s="62">
        <f>SUM(G22+G23+G24+G25)</f>
        <v>957226</v>
      </c>
    </row>
    <row r="22" spans="1:7" ht="15.75" customHeight="1" x14ac:dyDescent="0.25">
      <c r="A22" s="89">
        <v>31</v>
      </c>
      <c r="B22" s="85" t="s">
        <v>6</v>
      </c>
      <c r="C22" s="58">
        <v>137859.41</v>
      </c>
      <c r="D22" s="59">
        <v>177290</v>
      </c>
      <c r="E22" s="59">
        <v>203420</v>
      </c>
      <c r="F22" s="59">
        <v>194880</v>
      </c>
      <c r="G22" s="59">
        <v>292530</v>
      </c>
    </row>
    <row r="23" spans="1:7" x14ac:dyDescent="0.25">
      <c r="A23" s="90">
        <v>32</v>
      </c>
      <c r="B23" s="88" t="s">
        <v>15</v>
      </c>
      <c r="C23" s="58">
        <v>276484.17</v>
      </c>
      <c r="D23" s="59">
        <v>366843</v>
      </c>
      <c r="E23" s="59">
        <v>381909</v>
      </c>
      <c r="F23" s="59">
        <v>528041</v>
      </c>
      <c r="G23" s="59">
        <v>663346</v>
      </c>
    </row>
    <row r="24" spans="1:7" x14ac:dyDescent="0.25">
      <c r="A24" s="90">
        <v>34</v>
      </c>
      <c r="B24" s="88" t="s">
        <v>67</v>
      </c>
      <c r="C24" s="58">
        <v>1352.77</v>
      </c>
      <c r="D24" s="59">
        <v>1932</v>
      </c>
      <c r="E24" s="59">
        <v>1000</v>
      </c>
      <c r="F24" s="59">
        <v>1000</v>
      </c>
      <c r="G24" s="59">
        <v>1000</v>
      </c>
    </row>
    <row r="25" spans="1:7" ht="25.5" x14ac:dyDescent="0.25">
      <c r="A25" s="90">
        <v>36</v>
      </c>
      <c r="B25" s="104" t="s">
        <v>86</v>
      </c>
      <c r="C25" s="58">
        <v>232.25</v>
      </c>
      <c r="D25" s="59">
        <v>1000</v>
      </c>
      <c r="E25" s="59">
        <v>350</v>
      </c>
      <c r="F25" s="59">
        <v>350</v>
      </c>
      <c r="G25" s="59">
        <v>350</v>
      </c>
    </row>
    <row r="26" spans="1:7" ht="25.5" x14ac:dyDescent="0.25">
      <c r="A26" s="105">
        <v>4</v>
      </c>
      <c r="B26" s="86" t="s">
        <v>7</v>
      </c>
      <c r="C26" s="61">
        <f>SUM(C27+C28)</f>
        <v>3806.89</v>
      </c>
      <c r="D26" s="62">
        <f>SUM(D27+D28)</f>
        <v>43100</v>
      </c>
      <c r="E26" s="62">
        <f>SUM(E27+E28)</f>
        <v>65500</v>
      </c>
      <c r="F26" s="62">
        <f>SUM(F27+F28)</f>
        <v>20750</v>
      </c>
      <c r="G26" s="62">
        <f>SUM(G27+G28)</f>
        <v>3500</v>
      </c>
    </row>
    <row r="27" spans="1:7" ht="38.25" x14ac:dyDescent="0.25">
      <c r="A27" s="89">
        <v>41</v>
      </c>
      <c r="B27" s="87" t="s">
        <v>8</v>
      </c>
      <c r="C27" s="58">
        <v>0</v>
      </c>
      <c r="D27" s="59">
        <v>500</v>
      </c>
      <c r="E27" s="59">
        <v>500</v>
      </c>
      <c r="F27" s="59">
        <v>500</v>
      </c>
      <c r="G27" s="63">
        <v>500</v>
      </c>
    </row>
    <row r="28" spans="1:7" ht="38.25" x14ac:dyDescent="0.25">
      <c r="A28" s="89">
        <v>42</v>
      </c>
      <c r="B28" s="87" t="s">
        <v>68</v>
      </c>
      <c r="C28" s="58">
        <v>3806.89</v>
      </c>
      <c r="D28" s="59">
        <v>42600</v>
      </c>
      <c r="E28" s="59">
        <v>65000</v>
      </c>
      <c r="F28" s="59">
        <v>20250</v>
      </c>
      <c r="G28" s="63">
        <v>3000</v>
      </c>
    </row>
  </sheetData>
  <mergeCells count="2">
    <mergeCell ref="A1:G1"/>
    <mergeCell ref="A3:G3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workbookViewId="0">
      <selection activeCell="G20" sqref="G20"/>
    </sheetView>
  </sheetViews>
  <sheetFormatPr defaultRowHeight="15" x14ac:dyDescent="0.25"/>
  <cols>
    <col min="2" max="7" width="25.28515625" customWidth="1"/>
  </cols>
  <sheetData>
    <row r="1" spans="1:7" ht="15.75" customHeight="1" x14ac:dyDescent="0.25">
      <c r="B1" s="156" t="s">
        <v>55</v>
      </c>
      <c r="C1" s="156"/>
      <c r="D1" s="156"/>
      <c r="E1" s="156"/>
      <c r="F1" s="156"/>
      <c r="G1" s="156"/>
    </row>
    <row r="2" spans="1:7" ht="18" x14ac:dyDescent="0.25">
      <c r="B2" s="4"/>
      <c r="C2" s="4"/>
      <c r="D2" s="4"/>
      <c r="E2" s="4"/>
      <c r="F2" s="5"/>
      <c r="G2" s="5"/>
    </row>
    <row r="3" spans="1:7" ht="30" x14ac:dyDescent="0.25">
      <c r="A3" s="77" t="s">
        <v>46</v>
      </c>
      <c r="B3" s="77" t="s">
        <v>22</v>
      </c>
      <c r="C3" s="78" t="s">
        <v>39</v>
      </c>
      <c r="D3" s="77" t="s">
        <v>41</v>
      </c>
      <c r="E3" s="77" t="s">
        <v>42</v>
      </c>
      <c r="F3" s="77" t="s">
        <v>43</v>
      </c>
      <c r="G3" s="77" t="s">
        <v>49</v>
      </c>
    </row>
    <row r="4" spans="1:7" x14ac:dyDescent="0.25">
      <c r="A4" s="26"/>
      <c r="B4" s="27" t="s">
        <v>48</v>
      </c>
      <c r="C4" s="67">
        <f>SUM(C5+C7+C9)</f>
        <v>488303.89999999997</v>
      </c>
      <c r="D4" s="68">
        <f>SUM(D5+D7+D9)</f>
        <v>605331</v>
      </c>
      <c r="E4" s="68">
        <f>SUM(E5+E7+E9)</f>
        <v>615847</v>
      </c>
      <c r="F4" s="68">
        <f>SUM(F5+F7+F9)</f>
        <v>745021</v>
      </c>
      <c r="G4" s="68">
        <f>SUM(G5+G7+G9)</f>
        <v>960726</v>
      </c>
    </row>
    <row r="5" spans="1:7" x14ac:dyDescent="0.25">
      <c r="A5" s="41" t="s">
        <v>75</v>
      </c>
      <c r="B5" s="19" t="s">
        <v>56</v>
      </c>
      <c r="C5" s="68">
        <v>315530.11</v>
      </c>
      <c r="D5" s="68">
        <v>419448</v>
      </c>
      <c r="E5" s="68">
        <v>548109</v>
      </c>
      <c r="F5" s="68">
        <f>F6</f>
        <v>456521</v>
      </c>
      <c r="G5" s="68">
        <v>758676</v>
      </c>
    </row>
    <row r="6" spans="1:7" x14ac:dyDescent="0.25">
      <c r="A6" s="44" t="s">
        <v>76</v>
      </c>
      <c r="B6" s="12" t="s">
        <v>56</v>
      </c>
      <c r="C6" s="69">
        <v>315530.11</v>
      </c>
      <c r="D6" s="69">
        <v>419448</v>
      </c>
      <c r="E6" s="69">
        <v>548109</v>
      </c>
      <c r="F6" s="69">
        <v>456521</v>
      </c>
      <c r="G6" s="69">
        <v>758676</v>
      </c>
    </row>
    <row r="7" spans="1:7" x14ac:dyDescent="0.25">
      <c r="A7" s="64" t="s">
        <v>77</v>
      </c>
      <c r="B7" s="50" t="s">
        <v>58</v>
      </c>
      <c r="C7" s="70">
        <v>2745.16</v>
      </c>
      <c r="D7" s="70">
        <v>2972</v>
      </c>
      <c r="E7" s="70">
        <v>2968</v>
      </c>
      <c r="F7" s="70">
        <v>53000</v>
      </c>
      <c r="G7" s="70">
        <v>153000</v>
      </c>
    </row>
    <row r="8" spans="1:7" x14ac:dyDescent="0.25">
      <c r="A8" s="44" t="s">
        <v>78</v>
      </c>
      <c r="B8" s="12" t="s">
        <v>58</v>
      </c>
      <c r="C8" s="69">
        <v>2745.16</v>
      </c>
      <c r="D8" s="69">
        <v>2972</v>
      </c>
      <c r="E8" s="69">
        <v>2968</v>
      </c>
      <c r="F8" s="69">
        <v>53000</v>
      </c>
      <c r="G8" s="69">
        <v>153000</v>
      </c>
    </row>
    <row r="9" spans="1:7" x14ac:dyDescent="0.25">
      <c r="A9" s="64" t="s">
        <v>79</v>
      </c>
      <c r="B9" s="50" t="s">
        <v>57</v>
      </c>
      <c r="C9" s="71">
        <f>SUM(C10+C11)</f>
        <v>170028.63</v>
      </c>
      <c r="D9" s="70">
        <f>SUM(D11+D10)</f>
        <v>182911</v>
      </c>
      <c r="E9" s="70">
        <f>SUM(E10+E11)</f>
        <v>64770</v>
      </c>
      <c r="F9" s="70">
        <f>SUM(F10+F11)</f>
        <v>235500</v>
      </c>
      <c r="G9" s="70">
        <f>SUM(G10+G11)</f>
        <v>49050</v>
      </c>
    </row>
    <row r="10" spans="1:7" x14ac:dyDescent="0.25">
      <c r="A10" s="64" t="s">
        <v>133</v>
      </c>
      <c r="B10" s="12" t="s">
        <v>87</v>
      </c>
      <c r="C10" s="71">
        <v>99438.63</v>
      </c>
      <c r="D10" s="69">
        <v>7968</v>
      </c>
      <c r="E10" s="69">
        <v>8945</v>
      </c>
      <c r="F10" s="69">
        <v>220600</v>
      </c>
      <c r="G10" s="69">
        <v>33650</v>
      </c>
    </row>
    <row r="11" spans="1:7" x14ac:dyDescent="0.25">
      <c r="A11" s="44" t="s">
        <v>80</v>
      </c>
      <c r="B11" s="12" t="s">
        <v>69</v>
      </c>
      <c r="C11" s="71">
        <v>70590</v>
      </c>
      <c r="D11" s="69">
        <v>174943</v>
      </c>
      <c r="E11" s="69">
        <v>55825</v>
      </c>
      <c r="F11" s="69">
        <v>14900</v>
      </c>
      <c r="G11" s="69">
        <v>15400</v>
      </c>
    </row>
    <row r="12" spans="1:7" x14ac:dyDescent="0.25">
      <c r="A12" s="65"/>
      <c r="C12" s="72"/>
      <c r="D12" s="72"/>
      <c r="E12" s="72"/>
      <c r="F12" s="72"/>
      <c r="G12" s="72"/>
    </row>
    <row r="13" spans="1:7" ht="18" x14ac:dyDescent="0.25">
      <c r="A13" s="4"/>
      <c r="B13" s="4"/>
      <c r="C13" s="73"/>
      <c r="D13" s="73"/>
      <c r="E13" s="73"/>
      <c r="F13" s="66"/>
      <c r="G13" s="66"/>
    </row>
    <row r="14" spans="1:7" ht="30" x14ac:dyDescent="0.25">
      <c r="A14" s="77" t="s">
        <v>46</v>
      </c>
      <c r="B14" s="77" t="s">
        <v>22</v>
      </c>
      <c r="C14" s="79" t="s">
        <v>39</v>
      </c>
      <c r="D14" s="80" t="s">
        <v>41</v>
      </c>
      <c r="E14" s="80" t="s">
        <v>42</v>
      </c>
      <c r="F14" s="80" t="s">
        <v>43</v>
      </c>
      <c r="G14" s="80" t="s">
        <v>49</v>
      </c>
    </row>
    <row r="15" spans="1:7" x14ac:dyDescent="0.25">
      <c r="A15" s="26"/>
      <c r="B15" s="27" t="s">
        <v>47</v>
      </c>
      <c r="C15" s="67">
        <f>SUM(C16+C18+C20)</f>
        <v>419735.49</v>
      </c>
      <c r="D15" s="68">
        <f>SUM(D16+D18+D20)</f>
        <v>590165</v>
      </c>
      <c r="E15" s="68">
        <f>SUM(E16+E18+E20)</f>
        <v>652179</v>
      </c>
      <c r="F15" s="68">
        <f>SUM(F16+F18+F20)</f>
        <v>745021</v>
      </c>
      <c r="G15" s="68">
        <f>SUM(G16+G18+G20)</f>
        <v>960726</v>
      </c>
    </row>
    <row r="16" spans="1:7" ht="15.75" customHeight="1" x14ac:dyDescent="0.25">
      <c r="A16" s="41" t="s">
        <v>75</v>
      </c>
      <c r="B16" s="19" t="s">
        <v>56</v>
      </c>
      <c r="C16" s="71">
        <v>267180.7</v>
      </c>
      <c r="D16" s="70">
        <v>419448</v>
      </c>
      <c r="E16" s="70">
        <v>548109</v>
      </c>
      <c r="F16" s="70">
        <v>456521</v>
      </c>
      <c r="G16" s="70">
        <v>758676</v>
      </c>
    </row>
    <row r="17" spans="1:7" x14ac:dyDescent="0.25">
      <c r="A17" s="44" t="s">
        <v>81</v>
      </c>
      <c r="B17" s="12" t="s">
        <v>56</v>
      </c>
      <c r="C17" s="71">
        <v>267180.7</v>
      </c>
      <c r="D17" s="69">
        <v>419448</v>
      </c>
      <c r="E17" s="69">
        <v>548109</v>
      </c>
      <c r="F17" s="69">
        <v>456521</v>
      </c>
      <c r="G17" s="69">
        <v>758676</v>
      </c>
    </row>
    <row r="18" spans="1:7" x14ac:dyDescent="0.25">
      <c r="A18" s="41" t="s">
        <v>77</v>
      </c>
      <c r="B18" s="19" t="s">
        <v>58</v>
      </c>
      <c r="C18" s="74">
        <v>3975</v>
      </c>
      <c r="D18" s="70">
        <v>3004</v>
      </c>
      <c r="E18" s="70">
        <v>3000</v>
      </c>
      <c r="F18" s="70">
        <v>53000</v>
      </c>
      <c r="G18" s="70">
        <v>153000</v>
      </c>
    </row>
    <row r="19" spans="1:7" x14ac:dyDescent="0.25">
      <c r="A19" s="44" t="s">
        <v>78</v>
      </c>
      <c r="B19" s="12" t="s">
        <v>58</v>
      </c>
      <c r="C19" s="71">
        <v>3975</v>
      </c>
      <c r="D19" s="69">
        <v>3004</v>
      </c>
      <c r="E19" s="69">
        <v>3000</v>
      </c>
      <c r="F19" s="69">
        <v>53000</v>
      </c>
      <c r="G19" s="75">
        <v>153000</v>
      </c>
    </row>
    <row r="20" spans="1:7" x14ac:dyDescent="0.25">
      <c r="A20" s="64" t="s">
        <v>79</v>
      </c>
      <c r="B20" s="50" t="s">
        <v>57</v>
      </c>
      <c r="C20" s="74">
        <v>148579.79</v>
      </c>
      <c r="D20" s="70">
        <f>SUM(D21+D22)</f>
        <v>167713</v>
      </c>
      <c r="E20" s="70">
        <f>SUM(E21+E22)</f>
        <v>101070</v>
      </c>
      <c r="F20" s="70">
        <f>SUM(F21+F22)</f>
        <v>235500</v>
      </c>
      <c r="G20" s="76">
        <f>SUM(G21+G22)</f>
        <v>49050</v>
      </c>
    </row>
    <row r="21" spans="1:7" x14ac:dyDescent="0.25">
      <c r="A21" s="44" t="s">
        <v>88</v>
      </c>
      <c r="B21" s="12" t="s">
        <v>87</v>
      </c>
      <c r="C21" s="74">
        <v>0</v>
      </c>
      <c r="D21" s="69">
        <v>71414</v>
      </c>
      <c r="E21" s="69">
        <v>45245</v>
      </c>
      <c r="F21" s="69">
        <v>220600</v>
      </c>
      <c r="G21" s="75">
        <v>33650</v>
      </c>
    </row>
    <row r="22" spans="1:7" x14ac:dyDescent="0.25">
      <c r="A22" s="44" t="s">
        <v>80</v>
      </c>
      <c r="B22" s="12" t="s">
        <v>69</v>
      </c>
      <c r="C22" s="71">
        <v>148579.79</v>
      </c>
      <c r="D22" s="69">
        <v>96299</v>
      </c>
      <c r="E22" s="69">
        <v>55825</v>
      </c>
      <c r="F22" s="69">
        <v>14900</v>
      </c>
      <c r="G22" s="75">
        <v>15400</v>
      </c>
    </row>
  </sheetData>
  <mergeCells count="1">
    <mergeCell ref="B1:G1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zoomScale="115" zoomScaleNormal="115" workbookViewId="0">
      <selection activeCell="E5" sqref="E5"/>
    </sheetView>
  </sheetViews>
  <sheetFormatPr defaultRowHeight="15" x14ac:dyDescent="0.25"/>
  <cols>
    <col min="1" max="1" width="10.5703125" customWidth="1"/>
    <col min="2" max="2" width="37.7109375" customWidth="1"/>
    <col min="3" max="7" width="25.28515625" customWidth="1"/>
  </cols>
  <sheetData>
    <row r="1" spans="1:7" ht="15.75" x14ac:dyDescent="0.25">
      <c r="B1" s="156" t="s">
        <v>60</v>
      </c>
      <c r="C1" s="173"/>
      <c r="D1" s="173"/>
      <c r="E1" s="173"/>
      <c r="F1" s="173"/>
      <c r="G1" s="173"/>
    </row>
    <row r="2" spans="1:7" ht="18" x14ac:dyDescent="0.25">
      <c r="B2" s="4"/>
      <c r="C2" s="4"/>
      <c r="D2" s="4"/>
      <c r="E2" s="4"/>
      <c r="F2" s="5"/>
      <c r="G2" s="5"/>
    </row>
    <row r="3" spans="1:7" ht="30" x14ac:dyDescent="0.25">
      <c r="A3" s="77" t="s">
        <v>46</v>
      </c>
      <c r="B3" s="77" t="s">
        <v>53</v>
      </c>
      <c r="C3" s="78" t="s">
        <v>39</v>
      </c>
      <c r="D3" s="77" t="s">
        <v>41</v>
      </c>
      <c r="E3" s="77" t="s">
        <v>42</v>
      </c>
      <c r="F3" s="77" t="s">
        <v>43</v>
      </c>
      <c r="G3" s="77" t="s">
        <v>49</v>
      </c>
    </row>
    <row r="4" spans="1:7" s="46" customFormat="1" ht="15" customHeight="1" x14ac:dyDescent="0.2">
      <c r="A4" s="174" t="s">
        <v>74</v>
      </c>
      <c r="B4" s="175"/>
      <c r="C4" s="175"/>
      <c r="D4" s="175"/>
      <c r="E4" s="175"/>
      <c r="F4" s="175"/>
      <c r="G4" s="176"/>
    </row>
    <row r="5" spans="1:7" ht="15.75" customHeight="1" x14ac:dyDescent="0.25">
      <c r="A5" s="138"/>
      <c r="B5" s="138" t="s">
        <v>47</v>
      </c>
      <c r="C5" s="130">
        <v>419735.49</v>
      </c>
      <c r="D5" s="131">
        <f>SUM(D6+D8)</f>
        <v>590165</v>
      </c>
      <c r="E5" s="131">
        <f>SUM(E6+E8)</f>
        <v>652179</v>
      </c>
      <c r="F5" s="132">
        <f>SUM(F6+F8)</f>
        <v>745021</v>
      </c>
      <c r="G5" s="131">
        <f>SUM(G6+G8)</f>
        <v>960726</v>
      </c>
    </row>
    <row r="6" spans="1:7" x14ac:dyDescent="0.25">
      <c r="A6" s="139" t="s">
        <v>134</v>
      </c>
      <c r="B6" s="138" t="s">
        <v>61</v>
      </c>
      <c r="C6" s="130">
        <v>0</v>
      </c>
      <c r="D6" s="131">
        <v>15268</v>
      </c>
      <c r="E6" s="131">
        <v>12845</v>
      </c>
      <c r="F6" s="132">
        <v>13930</v>
      </c>
      <c r="G6" s="133">
        <v>15330</v>
      </c>
    </row>
    <row r="7" spans="1:7" x14ac:dyDescent="0.25">
      <c r="A7" s="139">
        <v>47</v>
      </c>
      <c r="B7" s="140" t="s">
        <v>89</v>
      </c>
      <c r="C7" s="134">
        <v>0</v>
      </c>
      <c r="D7" s="135">
        <v>15268</v>
      </c>
      <c r="E7" s="135">
        <v>12845</v>
      </c>
      <c r="F7" s="136">
        <v>13930</v>
      </c>
      <c r="G7" s="137">
        <v>15330</v>
      </c>
    </row>
    <row r="8" spans="1:7" x14ac:dyDescent="0.25">
      <c r="A8" s="139" t="s">
        <v>90</v>
      </c>
      <c r="B8" s="138" t="s">
        <v>91</v>
      </c>
      <c r="C8" s="130">
        <f>SUM(C9+C10)</f>
        <v>419735.49</v>
      </c>
      <c r="D8" s="131">
        <f>SUM(D9+D10)</f>
        <v>574897</v>
      </c>
      <c r="E8" s="131">
        <f>SUM(E9+E10)</f>
        <v>639334</v>
      </c>
      <c r="F8" s="132">
        <f>SUM(F9+F10)</f>
        <v>731091</v>
      </c>
      <c r="G8" s="133">
        <f>SUM(G9+G10)</f>
        <v>945396</v>
      </c>
    </row>
    <row r="9" spans="1:7" x14ac:dyDescent="0.25">
      <c r="A9" s="139">
        <v>54</v>
      </c>
      <c r="B9" s="140" t="s">
        <v>92</v>
      </c>
      <c r="C9" s="134">
        <v>165602.19</v>
      </c>
      <c r="D9" s="135">
        <v>267908</v>
      </c>
      <c r="E9" s="135">
        <v>369425</v>
      </c>
      <c r="F9" s="136">
        <v>376491</v>
      </c>
      <c r="G9" s="137">
        <v>79700</v>
      </c>
    </row>
    <row r="10" spans="1:7" s="106" customFormat="1" ht="25.5" x14ac:dyDescent="0.25">
      <c r="A10" s="141">
        <v>56</v>
      </c>
      <c r="B10" s="140" t="s">
        <v>93</v>
      </c>
      <c r="C10" s="135">
        <v>254133.3</v>
      </c>
      <c r="D10" s="142">
        <v>306989</v>
      </c>
      <c r="E10" s="142">
        <v>269909</v>
      </c>
      <c r="F10" s="142">
        <v>354600</v>
      </c>
      <c r="G10" s="142">
        <v>865696</v>
      </c>
    </row>
  </sheetData>
  <mergeCells count="2">
    <mergeCell ref="B1:G1"/>
    <mergeCell ref="A4:G4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0"/>
  <sheetViews>
    <sheetView workbookViewId="0">
      <selection activeCell="F15" sqref="F15:F16"/>
    </sheetView>
  </sheetViews>
  <sheetFormatPr defaultRowHeight="15" x14ac:dyDescent="0.25"/>
  <cols>
    <col min="1" max="1" width="10.28515625" customWidth="1"/>
    <col min="2" max="7" width="25.28515625" customWidth="1"/>
  </cols>
  <sheetData>
    <row r="1" spans="1:7" ht="18" customHeight="1" x14ac:dyDescent="0.25">
      <c r="A1" s="156" t="s">
        <v>40</v>
      </c>
      <c r="B1" s="156"/>
      <c r="C1" s="156"/>
      <c r="D1" s="156"/>
      <c r="E1" s="156"/>
      <c r="F1" s="156"/>
      <c r="G1" s="156"/>
    </row>
    <row r="2" spans="1:7" ht="18" customHeight="1" x14ac:dyDescent="0.25">
      <c r="A2" s="28"/>
      <c r="B2" s="28"/>
      <c r="C2" s="28"/>
      <c r="D2" s="28"/>
      <c r="E2" s="28"/>
      <c r="F2" s="28"/>
      <c r="G2" s="28"/>
    </row>
    <row r="3" spans="1:7" ht="18" customHeight="1" x14ac:dyDescent="0.25">
      <c r="A3" s="156" t="s">
        <v>62</v>
      </c>
      <c r="B3" s="156"/>
      <c r="C3" s="156"/>
      <c r="D3" s="156"/>
      <c r="E3" s="156"/>
      <c r="F3" s="156"/>
      <c r="G3" s="156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30" x14ac:dyDescent="0.25">
      <c r="A5" s="77" t="s">
        <v>46</v>
      </c>
      <c r="B5" s="78" t="s">
        <v>22</v>
      </c>
      <c r="C5" s="78" t="s">
        <v>39</v>
      </c>
      <c r="D5" s="77" t="s">
        <v>41</v>
      </c>
      <c r="E5" s="77" t="s">
        <v>42</v>
      </c>
      <c r="F5" s="77" t="s">
        <v>43</v>
      </c>
      <c r="G5" s="77" t="s">
        <v>49</v>
      </c>
    </row>
    <row r="6" spans="1:7" s="46" customFormat="1" ht="11.25" x14ac:dyDescent="0.2">
      <c r="A6" s="48">
        <v>1</v>
      </c>
      <c r="B6" s="49">
        <v>2</v>
      </c>
      <c r="C6" s="49">
        <v>3</v>
      </c>
      <c r="D6" s="48">
        <v>4</v>
      </c>
      <c r="E6" s="48">
        <v>5</v>
      </c>
      <c r="F6" s="48">
        <v>6</v>
      </c>
      <c r="G6" s="48">
        <v>7</v>
      </c>
    </row>
    <row r="7" spans="1:7" ht="25.5" x14ac:dyDescent="0.25">
      <c r="A7" s="11">
        <v>8</v>
      </c>
      <c r="B7" s="11" t="s">
        <v>9</v>
      </c>
      <c r="C7" s="8">
        <v>0</v>
      </c>
      <c r="D7" s="9">
        <v>0</v>
      </c>
      <c r="E7" s="9">
        <v>0</v>
      </c>
      <c r="F7" s="9">
        <v>0</v>
      </c>
      <c r="G7" s="9">
        <v>0</v>
      </c>
    </row>
    <row r="8" spans="1:7" x14ac:dyDescent="0.25">
      <c r="A8" s="43">
        <v>84</v>
      </c>
      <c r="B8" s="15" t="s">
        <v>16</v>
      </c>
      <c r="C8" s="8">
        <v>0</v>
      </c>
      <c r="D8" s="9">
        <v>0</v>
      </c>
      <c r="E8" s="9">
        <v>0</v>
      </c>
      <c r="F8" s="9">
        <v>0</v>
      </c>
      <c r="G8" s="9">
        <v>0</v>
      </c>
    </row>
    <row r="9" spans="1:7" ht="25.5" x14ac:dyDescent="0.25">
      <c r="A9" s="14">
        <v>5</v>
      </c>
      <c r="B9" s="19" t="s">
        <v>10</v>
      </c>
      <c r="C9" s="8">
        <v>0</v>
      </c>
      <c r="D9" s="9">
        <v>0</v>
      </c>
      <c r="E9" s="9">
        <v>0</v>
      </c>
      <c r="F9" s="9">
        <v>0</v>
      </c>
      <c r="G9" s="9">
        <v>0</v>
      </c>
    </row>
    <row r="10" spans="1:7" ht="25.5" x14ac:dyDescent="0.25">
      <c r="A10" s="43">
        <v>54</v>
      </c>
      <c r="B10" s="20" t="s">
        <v>17</v>
      </c>
      <c r="C10" s="8">
        <v>0</v>
      </c>
      <c r="D10" s="9">
        <v>0</v>
      </c>
      <c r="E10" s="9">
        <v>0</v>
      </c>
      <c r="F10" s="9">
        <v>0</v>
      </c>
      <c r="G10" s="10">
        <v>0</v>
      </c>
    </row>
  </sheetData>
  <mergeCells count="2">
    <mergeCell ref="A1:G1"/>
    <mergeCell ref="A3:G3"/>
  </mergeCells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4"/>
  <sheetViews>
    <sheetView workbookViewId="0">
      <selection activeCell="E22" sqref="E22"/>
    </sheetView>
  </sheetViews>
  <sheetFormatPr defaultRowHeight="15" x14ac:dyDescent="0.25"/>
  <cols>
    <col min="2" max="2" width="27.42578125" customWidth="1"/>
    <col min="3" max="3" width="23.140625" customWidth="1"/>
    <col min="4" max="7" width="25.28515625" customWidth="1"/>
  </cols>
  <sheetData>
    <row r="1" spans="1:7" ht="18" customHeight="1" x14ac:dyDescent="0.25">
      <c r="B1" s="156" t="s">
        <v>63</v>
      </c>
      <c r="C1" s="156"/>
      <c r="D1" s="156"/>
      <c r="E1" s="156"/>
      <c r="F1" s="156"/>
      <c r="G1" s="156"/>
    </row>
    <row r="2" spans="1:7" ht="18" x14ac:dyDescent="0.25">
      <c r="B2" s="4"/>
      <c r="C2" s="4"/>
      <c r="D2" s="4"/>
      <c r="E2" s="4"/>
      <c r="F2" s="5"/>
      <c r="G2" s="5"/>
    </row>
    <row r="3" spans="1:7" ht="30" x14ac:dyDescent="0.25">
      <c r="A3" s="77" t="s">
        <v>46</v>
      </c>
      <c r="B3" s="78" t="s">
        <v>22</v>
      </c>
      <c r="C3" s="78" t="s">
        <v>39</v>
      </c>
      <c r="D3" s="77" t="s">
        <v>41</v>
      </c>
      <c r="E3" s="77" t="s">
        <v>42</v>
      </c>
      <c r="F3" s="77" t="s">
        <v>43</v>
      </c>
      <c r="G3" s="77" t="s">
        <v>44</v>
      </c>
    </row>
    <row r="4" spans="1:7" s="46" customFormat="1" ht="11.25" x14ac:dyDescent="0.2">
      <c r="A4" s="48">
        <v>1</v>
      </c>
      <c r="B4" s="49">
        <v>2</v>
      </c>
      <c r="C4" s="49">
        <v>3</v>
      </c>
      <c r="D4" s="48">
        <v>4</v>
      </c>
      <c r="E4" s="48">
        <v>5</v>
      </c>
      <c r="F4" s="48">
        <v>6</v>
      </c>
      <c r="G4" s="48">
        <v>7</v>
      </c>
    </row>
    <row r="5" spans="1:7" x14ac:dyDescent="0.25">
      <c r="A5" s="11"/>
      <c r="B5" s="11" t="s">
        <v>50</v>
      </c>
      <c r="C5" s="8">
        <v>0</v>
      </c>
      <c r="D5" s="9">
        <v>0</v>
      </c>
      <c r="E5" s="9">
        <v>0</v>
      </c>
      <c r="F5" s="9">
        <v>0</v>
      </c>
      <c r="G5" s="9">
        <v>0</v>
      </c>
    </row>
    <row r="6" spans="1:7" x14ac:dyDescent="0.25">
      <c r="A6" s="41">
        <v>1</v>
      </c>
      <c r="B6" s="11" t="s">
        <v>56</v>
      </c>
      <c r="C6" s="8">
        <v>0</v>
      </c>
      <c r="D6" s="9">
        <v>0</v>
      </c>
      <c r="E6" s="9">
        <v>0</v>
      </c>
      <c r="F6" s="9">
        <v>0</v>
      </c>
      <c r="G6" s="9">
        <v>0</v>
      </c>
    </row>
    <row r="7" spans="1:7" x14ac:dyDescent="0.25">
      <c r="A7" s="44">
        <v>11</v>
      </c>
      <c r="B7" s="12" t="s">
        <v>56</v>
      </c>
      <c r="C7" s="8">
        <v>0</v>
      </c>
      <c r="D7" s="9">
        <v>0</v>
      </c>
      <c r="E7" s="9">
        <v>0</v>
      </c>
      <c r="F7" s="9">
        <v>0</v>
      </c>
      <c r="G7" s="10">
        <v>0</v>
      </c>
    </row>
    <row r="8" spans="1:7" ht="38.25" x14ac:dyDescent="0.25">
      <c r="A8" s="41">
        <v>8</v>
      </c>
      <c r="B8" s="11" t="s">
        <v>64</v>
      </c>
      <c r="C8" s="8">
        <v>0</v>
      </c>
      <c r="D8" s="9">
        <v>0</v>
      </c>
      <c r="E8" s="9">
        <v>0</v>
      </c>
      <c r="F8" s="9">
        <v>0</v>
      </c>
      <c r="G8" s="9">
        <v>0</v>
      </c>
    </row>
    <row r="9" spans="1:7" ht="38.25" x14ac:dyDescent="0.25">
      <c r="A9" s="92">
        <v>81</v>
      </c>
      <c r="B9" s="91" t="s">
        <v>64</v>
      </c>
      <c r="C9" s="8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25">
      <c r="A10" s="41"/>
      <c r="B10" s="11" t="s">
        <v>51</v>
      </c>
      <c r="C10" s="8">
        <v>0</v>
      </c>
      <c r="D10" s="9">
        <v>0</v>
      </c>
      <c r="E10" s="9">
        <v>0</v>
      </c>
      <c r="F10" s="9"/>
      <c r="G10" s="9">
        <v>0</v>
      </c>
    </row>
    <row r="11" spans="1:7" x14ac:dyDescent="0.25">
      <c r="A11" s="41">
        <v>1</v>
      </c>
      <c r="B11" s="19" t="s">
        <v>56</v>
      </c>
      <c r="C11" s="8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25">
      <c r="A12" s="44">
        <v>11</v>
      </c>
      <c r="B12" s="13" t="s">
        <v>56</v>
      </c>
      <c r="C12" s="8">
        <v>0</v>
      </c>
      <c r="D12" s="9">
        <v>0</v>
      </c>
      <c r="E12" s="9">
        <v>0</v>
      </c>
      <c r="F12" s="9">
        <v>0</v>
      </c>
      <c r="G12" s="10">
        <v>0</v>
      </c>
    </row>
    <row r="13" spans="1:7" x14ac:dyDescent="0.25">
      <c r="A13" s="41">
        <v>3</v>
      </c>
      <c r="B13" s="19" t="s">
        <v>58</v>
      </c>
      <c r="C13" s="8">
        <v>0</v>
      </c>
      <c r="D13" s="9">
        <v>0</v>
      </c>
      <c r="E13" s="9">
        <v>0</v>
      </c>
      <c r="F13" s="9">
        <v>0</v>
      </c>
      <c r="G13" s="10">
        <v>0</v>
      </c>
    </row>
    <row r="14" spans="1:7" x14ac:dyDescent="0.25">
      <c r="A14" s="44">
        <v>31</v>
      </c>
      <c r="B14" s="12" t="s">
        <v>58</v>
      </c>
      <c r="C14" s="8">
        <v>0</v>
      </c>
      <c r="D14" s="9">
        <v>0</v>
      </c>
      <c r="E14" s="9">
        <v>0</v>
      </c>
      <c r="F14" s="9">
        <v>0</v>
      </c>
      <c r="G14" s="10">
        <v>0</v>
      </c>
    </row>
  </sheetData>
  <mergeCells count="1">
    <mergeCell ref="B1:G1"/>
  </mergeCells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A80C8-60A2-47D3-8FA9-8A14447FA0F4}">
  <sheetPr>
    <pageSetUpPr fitToPage="1"/>
  </sheetPr>
  <dimension ref="A1:I110"/>
  <sheetViews>
    <sheetView tabSelected="1" workbookViewId="0">
      <pane ySplit="5" topLeftCell="A26" activePane="bottomLeft" state="frozen"/>
      <selection pane="bottomLeft" activeCell="F12" sqref="F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6.140625" customWidth="1"/>
    <col min="4" max="4" width="30" customWidth="1"/>
    <col min="5" max="5" width="23" customWidth="1"/>
    <col min="6" max="6" width="21.5703125" customWidth="1"/>
    <col min="7" max="7" width="20.28515625" customWidth="1"/>
    <col min="8" max="8" width="21.42578125" customWidth="1"/>
    <col min="9" max="9" width="21.28515625" customWidth="1"/>
  </cols>
  <sheetData>
    <row r="1" spans="1:9" ht="18" customHeight="1" x14ac:dyDescent="0.25">
      <c r="A1" s="156" t="s">
        <v>11</v>
      </c>
      <c r="B1" s="157"/>
      <c r="C1" s="157"/>
      <c r="D1" s="157"/>
      <c r="E1" s="157"/>
      <c r="F1" s="157"/>
      <c r="G1" s="157"/>
      <c r="H1" s="157"/>
      <c r="I1" s="157"/>
    </row>
    <row r="2" spans="1:9" ht="18" customHeight="1" x14ac:dyDescent="0.25">
      <c r="A2" s="28"/>
      <c r="B2" s="29"/>
      <c r="C2" s="29"/>
      <c r="D2" s="29"/>
      <c r="E2" s="29"/>
      <c r="F2" s="29"/>
      <c r="G2" s="29"/>
      <c r="H2" s="29"/>
      <c r="I2" s="29"/>
    </row>
    <row r="3" spans="1:9" ht="18" customHeight="1" x14ac:dyDescent="0.25">
      <c r="A3" s="28"/>
      <c r="B3" t="s">
        <v>84</v>
      </c>
      <c r="C3" s="29"/>
      <c r="D3" s="29"/>
      <c r="E3" s="29"/>
      <c r="F3" s="29"/>
      <c r="G3" s="29"/>
      <c r="H3" s="29"/>
      <c r="I3" s="29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30" x14ac:dyDescent="0.25">
      <c r="A5" s="197" t="s">
        <v>13</v>
      </c>
      <c r="B5" s="198"/>
      <c r="C5" s="199"/>
      <c r="D5" s="95" t="s">
        <v>14</v>
      </c>
      <c r="E5" s="95" t="s">
        <v>39</v>
      </c>
      <c r="F5" s="96" t="s">
        <v>41</v>
      </c>
      <c r="G5" s="96" t="s">
        <v>52</v>
      </c>
      <c r="H5" s="96" t="s">
        <v>43</v>
      </c>
      <c r="I5" s="96" t="s">
        <v>49</v>
      </c>
    </row>
    <row r="6" spans="1:9" ht="45" x14ac:dyDescent="0.25">
      <c r="A6" s="200" t="s">
        <v>94</v>
      </c>
      <c r="B6" s="201"/>
      <c r="C6" s="202"/>
      <c r="D6" s="97" t="s">
        <v>95</v>
      </c>
      <c r="E6" s="98">
        <v>419735.49</v>
      </c>
      <c r="F6" s="99">
        <v>590165</v>
      </c>
      <c r="G6" s="99">
        <v>652179</v>
      </c>
      <c r="H6" s="99">
        <v>745021</v>
      </c>
      <c r="I6" s="99">
        <v>960726</v>
      </c>
    </row>
    <row r="7" spans="1:9" ht="45" x14ac:dyDescent="0.25">
      <c r="A7" s="203" t="s">
        <v>96</v>
      </c>
      <c r="B7" s="204"/>
      <c r="C7" s="205"/>
      <c r="D7" s="100" t="s">
        <v>97</v>
      </c>
      <c r="E7" s="101">
        <f>SUM(E8+E9+E10+E11)</f>
        <v>419735.49</v>
      </c>
      <c r="F7" s="102">
        <f>SUM(F8+F9+F10+F11)</f>
        <v>590165</v>
      </c>
      <c r="G7" s="102">
        <f>SUM(G8+G9+G10+G11)</f>
        <v>652179</v>
      </c>
      <c r="H7" s="102">
        <f>SUM(H8+H9+H10+H11)</f>
        <v>745021</v>
      </c>
      <c r="I7" s="102">
        <f>SUM(I8+I9+I10+I11)</f>
        <v>960726</v>
      </c>
    </row>
    <row r="8" spans="1:9" s="45" customFormat="1" ht="15.75" customHeight="1" x14ac:dyDescent="0.25">
      <c r="A8" s="177" t="s">
        <v>81</v>
      </c>
      <c r="B8" s="178"/>
      <c r="C8" s="179"/>
      <c r="D8" s="81" t="s">
        <v>56</v>
      </c>
      <c r="E8" s="56">
        <f>SUM(E14+E18+E35+E83)</f>
        <v>267180.7</v>
      </c>
      <c r="F8" s="57">
        <v>419448</v>
      </c>
      <c r="G8" s="57">
        <v>548109</v>
      </c>
      <c r="H8" s="57">
        <v>456521</v>
      </c>
      <c r="I8" s="57">
        <f>SUM(I14+I18+I83+I93)</f>
        <v>758676</v>
      </c>
    </row>
    <row r="9" spans="1:9" s="45" customFormat="1" ht="15.75" customHeight="1" x14ac:dyDescent="0.25">
      <c r="A9" s="206" t="s">
        <v>78</v>
      </c>
      <c r="B9" s="206"/>
      <c r="C9" s="206"/>
      <c r="D9" s="81" t="s">
        <v>58</v>
      </c>
      <c r="E9" s="56">
        <f>SUM(E26)</f>
        <v>3975</v>
      </c>
      <c r="F9" s="57">
        <v>3004</v>
      </c>
      <c r="G9" s="57">
        <f>SUM(G26)</f>
        <v>3000</v>
      </c>
      <c r="H9" s="57">
        <f>SUM(H26)</f>
        <v>53000</v>
      </c>
      <c r="I9" s="57">
        <f>SUM(I26)</f>
        <v>153000</v>
      </c>
    </row>
    <row r="10" spans="1:9" s="45" customFormat="1" ht="15.75" customHeight="1" x14ac:dyDescent="0.25">
      <c r="A10" s="213" t="s">
        <v>88</v>
      </c>
      <c r="B10" s="213"/>
      <c r="C10" s="213"/>
      <c r="D10" s="81" t="s">
        <v>87</v>
      </c>
      <c r="E10" s="56">
        <v>0</v>
      </c>
      <c r="F10" s="57">
        <v>71414</v>
      </c>
      <c r="G10" s="57">
        <f>SUM(G89+G97)</f>
        <v>45245</v>
      </c>
      <c r="H10" s="57">
        <v>220600</v>
      </c>
      <c r="I10" s="57">
        <f>SUM(I97+I90)</f>
        <v>33650</v>
      </c>
    </row>
    <row r="11" spans="1:9" s="45" customFormat="1" ht="15" customHeight="1" x14ac:dyDescent="0.25">
      <c r="A11" s="177" t="s">
        <v>80</v>
      </c>
      <c r="B11" s="178"/>
      <c r="C11" s="179"/>
      <c r="D11" s="81" t="s">
        <v>69</v>
      </c>
      <c r="E11" s="56">
        <f>SUM(E30+E39+E43+E47)</f>
        <v>148579.79</v>
      </c>
      <c r="F11" s="57">
        <v>96299</v>
      </c>
      <c r="G11" s="57">
        <f>SUM(G30+G39+G54+G63)</f>
        <v>55825</v>
      </c>
      <c r="H11" s="57">
        <f>SUM(H30+H54)</f>
        <v>14900</v>
      </c>
      <c r="I11" s="57">
        <f>SUM(I30+I54)</f>
        <v>15400</v>
      </c>
    </row>
    <row r="12" spans="1:9" ht="21.75" customHeight="1" x14ac:dyDescent="0.25">
      <c r="A12" s="207" t="s">
        <v>98</v>
      </c>
      <c r="B12" s="208"/>
      <c r="C12" s="209"/>
      <c r="D12" s="93" t="s">
        <v>99</v>
      </c>
      <c r="E12" s="56">
        <v>415768.6</v>
      </c>
      <c r="F12" s="143">
        <v>487788</v>
      </c>
      <c r="G12" s="57">
        <v>340534</v>
      </c>
      <c r="H12" s="57">
        <v>369300</v>
      </c>
      <c r="I12" s="57">
        <v>880896</v>
      </c>
    </row>
    <row r="13" spans="1:9" ht="20.25" customHeight="1" x14ac:dyDescent="0.25">
      <c r="A13" s="210" t="s">
        <v>100</v>
      </c>
      <c r="B13" s="211"/>
      <c r="C13" s="212"/>
      <c r="D13" s="94" t="s">
        <v>70</v>
      </c>
      <c r="E13" s="82">
        <v>135025.57</v>
      </c>
      <c r="F13" s="124">
        <v>146000</v>
      </c>
      <c r="G13" s="124">
        <v>156000</v>
      </c>
      <c r="H13" s="124">
        <v>147000</v>
      </c>
      <c r="I13" s="124">
        <v>244000</v>
      </c>
    </row>
    <row r="14" spans="1:9" ht="25.5" customHeight="1" x14ac:dyDescent="0.25">
      <c r="A14" s="181" t="s">
        <v>81</v>
      </c>
      <c r="B14" s="182"/>
      <c r="C14" s="191"/>
      <c r="D14" s="81" t="s">
        <v>56</v>
      </c>
      <c r="E14" s="56">
        <v>135025.57</v>
      </c>
      <c r="F14" s="57">
        <v>146000</v>
      </c>
      <c r="G14" s="57">
        <v>156000</v>
      </c>
      <c r="H14" s="57">
        <v>147000</v>
      </c>
      <c r="I14" s="60">
        <v>244000</v>
      </c>
    </row>
    <row r="15" spans="1:9" x14ac:dyDescent="0.25">
      <c r="A15" s="181">
        <v>3</v>
      </c>
      <c r="B15" s="182"/>
      <c r="C15" s="191"/>
      <c r="D15" s="81" t="s">
        <v>5</v>
      </c>
      <c r="E15" s="56">
        <v>135025.57</v>
      </c>
      <c r="F15" s="57">
        <v>146000</v>
      </c>
      <c r="G15" s="57">
        <v>156000</v>
      </c>
      <c r="H15" s="57">
        <v>147000</v>
      </c>
      <c r="I15" s="60">
        <v>244000</v>
      </c>
    </row>
    <row r="16" spans="1:9" ht="18" customHeight="1" x14ac:dyDescent="0.25">
      <c r="A16" s="181">
        <v>31</v>
      </c>
      <c r="B16" s="182"/>
      <c r="C16" s="191"/>
      <c r="D16" s="81" t="s">
        <v>6</v>
      </c>
      <c r="E16" s="56">
        <v>135025.57</v>
      </c>
      <c r="F16" s="57">
        <v>146000</v>
      </c>
      <c r="G16" s="57">
        <v>156000</v>
      </c>
      <c r="H16" s="57">
        <v>147000</v>
      </c>
      <c r="I16" s="60">
        <v>244000</v>
      </c>
    </row>
    <row r="17" spans="1:9" ht="18" customHeight="1" x14ac:dyDescent="0.25">
      <c r="A17" s="184" t="s">
        <v>101</v>
      </c>
      <c r="B17" s="184"/>
      <c r="C17" s="185"/>
      <c r="D17" s="109" t="s">
        <v>102</v>
      </c>
      <c r="E17" s="110">
        <f>SUM(E18+E26+E30)</f>
        <v>119107.73</v>
      </c>
      <c r="F17" s="115">
        <f>SUM(F18+F26+F30)</f>
        <v>160989</v>
      </c>
      <c r="G17" s="115">
        <f>SUM(G18+G26+G30)</f>
        <v>113909</v>
      </c>
      <c r="H17" s="115">
        <f>SUM(H18+H26+H30)</f>
        <v>207600</v>
      </c>
      <c r="I17" s="116">
        <f>SUM(I18+I26+I30)</f>
        <v>621696</v>
      </c>
    </row>
    <row r="18" spans="1:9" ht="18" customHeight="1" x14ac:dyDescent="0.25">
      <c r="A18" s="194" t="s">
        <v>103</v>
      </c>
      <c r="B18" s="195"/>
      <c r="C18" s="196"/>
      <c r="D18" s="107" t="s">
        <v>56</v>
      </c>
      <c r="E18" s="56">
        <f>SUM(E19+E23)</f>
        <v>114946.93</v>
      </c>
      <c r="F18" s="57">
        <f>SUM(F19+F23)</f>
        <v>157485</v>
      </c>
      <c r="G18" s="57">
        <f>SUM(G19+G23)</f>
        <v>110709</v>
      </c>
      <c r="H18" s="57">
        <f>SUM(H19+H23)</f>
        <v>154400</v>
      </c>
      <c r="I18" s="60">
        <f>SUM(I19+I23)</f>
        <v>468496</v>
      </c>
    </row>
    <row r="19" spans="1:9" ht="18" customHeight="1" x14ac:dyDescent="0.25">
      <c r="A19" s="180">
        <v>3</v>
      </c>
      <c r="B19" s="180"/>
      <c r="C19" s="180"/>
      <c r="D19" s="107" t="s">
        <v>5</v>
      </c>
      <c r="E19" s="56">
        <f>SUM(E20+E21+E22)</f>
        <v>111909.04</v>
      </c>
      <c r="F19" s="57">
        <f>SUM(F20+F21+F22)</f>
        <v>151985</v>
      </c>
      <c r="G19" s="57">
        <v>108209</v>
      </c>
      <c r="H19" s="57">
        <f>SUM(H20+H21+H22)</f>
        <v>150900</v>
      </c>
      <c r="I19" s="60">
        <f>SUM(I20+I21+I22)</f>
        <v>464996</v>
      </c>
    </row>
    <row r="20" spans="1:9" ht="18" customHeight="1" x14ac:dyDescent="0.25">
      <c r="A20" s="182">
        <v>32</v>
      </c>
      <c r="B20" s="182"/>
      <c r="C20" s="191"/>
      <c r="D20" s="81" t="s">
        <v>71</v>
      </c>
      <c r="E20" s="56">
        <v>110463.37</v>
      </c>
      <c r="F20" s="57">
        <v>149885</v>
      </c>
      <c r="G20" s="57">
        <v>107009</v>
      </c>
      <c r="H20" s="57">
        <v>149700</v>
      </c>
      <c r="I20" s="60">
        <v>463796</v>
      </c>
    </row>
    <row r="21" spans="1:9" ht="18" customHeight="1" x14ac:dyDescent="0.25">
      <c r="A21" s="181">
        <v>34</v>
      </c>
      <c r="B21" s="182"/>
      <c r="C21" s="191"/>
      <c r="D21" s="81" t="s">
        <v>67</v>
      </c>
      <c r="E21" s="56">
        <v>1352.77</v>
      </c>
      <c r="F21" s="57">
        <v>1600</v>
      </c>
      <c r="G21" s="57">
        <v>1000</v>
      </c>
      <c r="H21" s="57">
        <v>1000</v>
      </c>
      <c r="I21" s="60">
        <v>1000</v>
      </c>
    </row>
    <row r="22" spans="1:9" ht="18" customHeight="1" x14ac:dyDescent="0.25">
      <c r="A22" s="177">
        <v>36</v>
      </c>
      <c r="B22" s="178"/>
      <c r="C22" s="179"/>
      <c r="D22" s="108" t="s">
        <v>104</v>
      </c>
      <c r="E22" s="56">
        <v>92.9</v>
      </c>
      <c r="F22" s="57">
        <v>500</v>
      </c>
      <c r="G22" s="57">
        <v>200</v>
      </c>
      <c r="H22" s="57">
        <v>200</v>
      </c>
      <c r="I22" s="60">
        <v>200</v>
      </c>
    </row>
    <row r="23" spans="1:9" ht="25.5" x14ac:dyDescent="0.25">
      <c r="A23" s="181">
        <v>4</v>
      </c>
      <c r="B23" s="182"/>
      <c r="C23" s="191"/>
      <c r="D23" s="81" t="s">
        <v>72</v>
      </c>
      <c r="E23" s="56">
        <v>3037.89</v>
      </c>
      <c r="F23" s="57">
        <f>SUM(F24+F25)</f>
        <v>5500</v>
      </c>
      <c r="G23" s="57">
        <v>2500</v>
      </c>
      <c r="H23" s="57">
        <v>3500</v>
      </c>
      <c r="I23" s="60">
        <v>3500</v>
      </c>
    </row>
    <row r="24" spans="1:9" ht="25.5" x14ac:dyDescent="0.25">
      <c r="A24" s="181">
        <v>41</v>
      </c>
      <c r="B24" s="182"/>
      <c r="C24" s="191"/>
      <c r="D24" s="81" t="s">
        <v>73</v>
      </c>
      <c r="E24" s="56">
        <v>0</v>
      </c>
      <c r="F24" s="57">
        <v>500</v>
      </c>
      <c r="G24" s="57">
        <v>500</v>
      </c>
      <c r="H24" s="57">
        <v>500</v>
      </c>
      <c r="I24" s="60">
        <v>500</v>
      </c>
    </row>
    <row r="25" spans="1:9" ht="25.5" x14ac:dyDescent="0.25">
      <c r="A25" s="181">
        <v>42</v>
      </c>
      <c r="B25" s="182"/>
      <c r="C25" s="191"/>
      <c r="D25" s="81" t="s">
        <v>68</v>
      </c>
      <c r="E25" s="56">
        <v>3037.89</v>
      </c>
      <c r="F25" s="57">
        <v>5000</v>
      </c>
      <c r="G25" s="57">
        <v>2000</v>
      </c>
      <c r="H25" s="57">
        <v>3000</v>
      </c>
      <c r="I25" s="60">
        <v>3000</v>
      </c>
    </row>
    <row r="26" spans="1:9" ht="15" customHeight="1" x14ac:dyDescent="0.25">
      <c r="A26" s="181" t="s">
        <v>78</v>
      </c>
      <c r="B26" s="182"/>
      <c r="C26" s="191"/>
      <c r="D26" s="81" t="s">
        <v>58</v>
      </c>
      <c r="E26" s="56">
        <v>3975</v>
      </c>
      <c r="F26" s="57">
        <v>3004</v>
      </c>
      <c r="G26" s="57">
        <v>3000</v>
      </c>
      <c r="H26" s="57">
        <v>53000</v>
      </c>
      <c r="I26" s="60">
        <v>153000</v>
      </c>
    </row>
    <row r="27" spans="1:9" x14ac:dyDescent="0.25">
      <c r="A27" s="181">
        <v>3</v>
      </c>
      <c r="B27" s="182"/>
      <c r="C27" s="191"/>
      <c r="D27" s="81" t="s">
        <v>5</v>
      </c>
      <c r="E27" s="56">
        <f>SUM(E28+E29)</f>
        <v>3975</v>
      </c>
      <c r="F27" s="57">
        <f>SUM(F28+F29)</f>
        <v>3004</v>
      </c>
      <c r="G27" s="57">
        <v>3000</v>
      </c>
      <c r="H27" s="57">
        <v>53000</v>
      </c>
      <c r="I27" s="60">
        <v>153000</v>
      </c>
    </row>
    <row r="28" spans="1:9" x14ac:dyDescent="0.25">
      <c r="A28" s="181">
        <v>32</v>
      </c>
      <c r="B28" s="182"/>
      <c r="C28" s="191"/>
      <c r="D28" s="81" t="s">
        <v>71</v>
      </c>
      <c r="E28" s="56">
        <v>3975</v>
      </c>
      <c r="F28" s="57">
        <v>2672</v>
      </c>
      <c r="G28" s="57">
        <v>3000</v>
      </c>
      <c r="H28" s="57">
        <v>53000</v>
      </c>
      <c r="I28" s="60">
        <v>153000</v>
      </c>
    </row>
    <row r="29" spans="1:9" x14ac:dyDescent="0.25">
      <c r="A29" s="181">
        <v>34</v>
      </c>
      <c r="B29" s="182"/>
      <c r="C29" s="191"/>
      <c r="D29" s="81" t="s">
        <v>67</v>
      </c>
      <c r="E29" s="56">
        <v>0</v>
      </c>
      <c r="F29" s="57">
        <v>332</v>
      </c>
      <c r="G29" s="57">
        <v>0</v>
      </c>
      <c r="H29" s="57">
        <v>0</v>
      </c>
      <c r="I29" s="60">
        <v>0</v>
      </c>
    </row>
    <row r="30" spans="1:9" x14ac:dyDescent="0.25">
      <c r="A30" s="177" t="s">
        <v>109</v>
      </c>
      <c r="B30" s="178"/>
      <c r="C30" s="178"/>
      <c r="D30" s="81" t="s">
        <v>69</v>
      </c>
      <c r="E30" s="56">
        <v>185.8</v>
      </c>
      <c r="F30" s="57">
        <v>500</v>
      </c>
      <c r="G30" s="57">
        <v>200</v>
      </c>
      <c r="H30" s="57">
        <v>200</v>
      </c>
      <c r="I30" s="60">
        <v>200</v>
      </c>
    </row>
    <row r="31" spans="1:9" x14ac:dyDescent="0.25">
      <c r="A31" s="177">
        <v>3</v>
      </c>
      <c r="B31" s="178"/>
      <c r="C31" s="178"/>
      <c r="D31" s="81" t="s">
        <v>5</v>
      </c>
      <c r="E31" s="56">
        <f>SUM(E32+E33)</f>
        <v>185.8</v>
      </c>
      <c r="F31" s="57">
        <f>SUM(F32+F33)</f>
        <v>500</v>
      </c>
      <c r="G31" s="57">
        <v>200</v>
      </c>
      <c r="H31" s="57">
        <v>200</v>
      </c>
      <c r="I31" s="60">
        <v>200</v>
      </c>
    </row>
    <row r="32" spans="1:9" x14ac:dyDescent="0.25">
      <c r="A32" s="177">
        <v>32</v>
      </c>
      <c r="B32" s="178"/>
      <c r="C32" s="178"/>
      <c r="D32" s="81" t="s">
        <v>71</v>
      </c>
      <c r="E32" s="56">
        <v>46.45</v>
      </c>
      <c r="F32" s="57">
        <v>0</v>
      </c>
      <c r="G32" s="57">
        <v>50</v>
      </c>
      <c r="H32" s="57">
        <v>50</v>
      </c>
      <c r="I32" s="60">
        <v>50</v>
      </c>
    </row>
    <row r="33" spans="1:9" ht="25.5" x14ac:dyDescent="0.25">
      <c r="A33" s="181">
        <v>36</v>
      </c>
      <c r="B33" s="182"/>
      <c r="C33" s="182"/>
      <c r="D33" s="81" t="s">
        <v>104</v>
      </c>
      <c r="E33" s="56">
        <v>139.35</v>
      </c>
      <c r="F33" s="57">
        <v>500</v>
      </c>
      <c r="G33" s="57">
        <v>150</v>
      </c>
      <c r="H33" s="57">
        <v>150</v>
      </c>
      <c r="I33" s="60">
        <v>150</v>
      </c>
    </row>
    <row r="34" spans="1:9" ht="15" customHeight="1" x14ac:dyDescent="0.25">
      <c r="A34" s="192" t="s">
        <v>105</v>
      </c>
      <c r="B34" s="193"/>
      <c r="C34" s="193"/>
      <c r="D34" s="113" t="s">
        <v>106</v>
      </c>
      <c r="E34" s="110">
        <v>13241.31</v>
      </c>
      <c r="F34" s="115">
        <v>15000</v>
      </c>
      <c r="G34" s="115">
        <v>15000</v>
      </c>
      <c r="H34" s="111">
        <v>0</v>
      </c>
      <c r="I34" s="112">
        <v>0</v>
      </c>
    </row>
    <row r="35" spans="1:9" ht="15" customHeight="1" x14ac:dyDescent="0.25">
      <c r="A35" s="181" t="s">
        <v>103</v>
      </c>
      <c r="B35" s="182"/>
      <c r="C35" s="182"/>
      <c r="D35" s="81" t="s">
        <v>56</v>
      </c>
      <c r="E35" s="56">
        <v>13241.31</v>
      </c>
      <c r="F35" s="57">
        <v>15000</v>
      </c>
      <c r="G35" s="57">
        <v>15000</v>
      </c>
      <c r="H35" s="57">
        <v>0</v>
      </c>
      <c r="I35" s="60">
        <v>0</v>
      </c>
    </row>
    <row r="36" spans="1:9" x14ac:dyDescent="0.25">
      <c r="A36" s="181">
        <v>3</v>
      </c>
      <c r="B36" s="182"/>
      <c r="C36" s="191"/>
      <c r="D36" s="81" t="s">
        <v>5</v>
      </c>
      <c r="E36" s="56">
        <v>13241.31</v>
      </c>
      <c r="F36" s="57">
        <v>15000</v>
      </c>
      <c r="G36" s="57">
        <v>15000</v>
      </c>
      <c r="H36" s="57">
        <v>0</v>
      </c>
      <c r="I36" s="60">
        <v>0</v>
      </c>
    </row>
    <row r="37" spans="1:9" x14ac:dyDescent="0.25">
      <c r="A37" s="181">
        <v>32</v>
      </c>
      <c r="B37" s="182"/>
      <c r="C37" s="191"/>
      <c r="D37" s="81" t="s">
        <v>71</v>
      </c>
      <c r="E37" s="56">
        <v>13241.31</v>
      </c>
      <c r="F37" s="57">
        <v>15000</v>
      </c>
      <c r="G37" s="57">
        <v>15000</v>
      </c>
      <c r="H37" s="57">
        <v>0</v>
      </c>
      <c r="I37" s="60">
        <v>0</v>
      </c>
    </row>
    <row r="38" spans="1:9" x14ac:dyDescent="0.25">
      <c r="A38" s="189" t="s">
        <v>107</v>
      </c>
      <c r="B38" s="190"/>
      <c r="C38" s="190"/>
      <c r="D38" s="113" t="s">
        <v>108</v>
      </c>
      <c r="E38" s="114">
        <v>94495.16</v>
      </c>
      <c r="F38" s="115">
        <v>8199</v>
      </c>
      <c r="G38" s="115">
        <v>0</v>
      </c>
      <c r="H38" s="115">
        <v>0</v>
      </c>
      <c r="I38" s="116">
        <v>0</v>
      </c>
    </row>
    <row r="39" spans="1:9" x14ac:dyDescent="0.25">
      <c r="A39" s="181" t="s">
        <v>109</v>
      </c>
      <c r="B39" s="182"/>
      <c r="C39" s="191"/>
      <c r="D39" s="81" t="s">
        <v>69</v>
      </c>
      <c r="E39" s="56">
        <v>94495.16</v>
      </c>
      <c r="F39" s="57">
        <v>8199</v>
      </c>
      <c r="G39" s="57">
        <v>0</v>
      </c>
      <c r="H39" s="57">
        <v>0</v>
      </c>
      <c r="I39" s="60">
        <v>0</v>
      </c>
    </row>
    <row r="40" spans="1:9" x14ac:dyDescent="0.25">
      <c r="A40" s="181">
        <v>3</v>
      </c>
      <c r="B40" s="182"/>
      <c r="C40" s="191"/>
      <c r="D40" s="81" t="s">
        <v>5</v>
      </c>
      <c r="E40" s="56">
        <v>94495.16</v>
      </c>
      <c r="F40" s="57">
        <v>8199</v>
      </c>
      <c r="G40" s="57">
        <v>0</v>
      </c>
      <c r="H40" s="57">
        <v>0</v>
      </c>
      <c r="I40" s="60">
        <v>0</v>
      </c>
    </row>
    <row r="41" spans="1:9" x14ac:dyDescent="0.25">
      <c r="A41" s="177">
        <v>32</v>
      </c>
      <c r="B41" s="178"/>
      <c r="C41" s="179"/>
      <c r="D41" s="81" t="s">
        <v>71</v>
      </c>
      <c r="E41" s="56">
        <v>94495.16</v>
      </c>
      <c r="F41" s="57">
        <v>8199</v>
      </c>
      <c r="G41" s="57">
        <v>0</v>
      </c>
      <c r="H41" s="57">
        <v>0</v>
      </c>
      <c r="I41" s="60">
        <v>0</v>
      </c>
    </row>
    <row r="42" spans="1:9" x14ac:dyDescent="0.25">
      <c r="A42" s="183" t="s">
        <v>111</v>
      </c>
      <c r="B42" s="184"/>
      <c r="C42" s="185"/>
      <c r="D42" s="113" t="s">
        <v>110</v>
      </c>
      <c r="E42" s="114">
        <v>39150</v>
      </c>
      <c r="F42" s="115">
        <v>0</v>
      </c>
      <c r="G42" s="115">
        <v>0</v>
      </c>
      <c r="H42" s="115">
        <v>0</v>
      </c>
      <c r="I42" s="116">
        <v>0</v>
      </c>
    </row>
    <row r="43" spans="1:9" x14ac:dyDescent="0.25">
      <c r="A43" s="177" t="s">
        <v>109</v>
      </c>
      <c r="B43" s="178"/>
      <c r="C43" s="179"/>
      <c r="D43" s="81" t="s">
        <v>69</v>
      </c>
      <c r="E43" s="56">
        <v>39150</v>
      </c>
      <c r="F43" s="57">
        <v>0</v>
      </c>
      <c r="G43" s="57">
        <v>0</v>
      </c>
      <c r="H43" s="57">
        <v>0</v>
      </c>
      <c r="I43" s="60">
        <v>0</v>
      </c>
    </row>
    <row r="44" spans="1:9" x14ac:dyDescent="0.25">
      <c r="A44" s="177">
        <v>3</v>
      </c>
      <c r="B44" s="178"/>
      <c r="C44" s="179"/>
      <c r="D44" s="81" t="s">
        <v>5</v>
      </c>
      <c r="E44" s="56">
        <v>39150</v>
      </c>
      <c r="F44" s="57">
        <v>0</v>
      </c>
      <c r="G44" s="57">
        <v>0</v>
      </c>
      <c r="H44" s="57">
        <v>0</v>
      </c>
      <c r="I44" s="60">
        <v>0</v>
      </c>
    </row>
    <row r="45" spans="1:9" x14ac:dyDescent="0.25">
      <c r="A45" s="177">
        <v>32</v>
      </c>
      <c r="B45" s="178"/>
      <c r="C45" s="179"/>
      <c r="D45" s="81" t="s">
        <v>71</v>
      </c>
      <c r="E45" s="56">
        <v>39150</v>
      </c>
      <c r="F45" s="57">
        <v>0</v>
      </c>
      <c r="G45" s="57">
        <v>0</v>
      </c>
      <c r="H45" s="57">
        <v>0</v>
      </c>
      <c r="I45" s="60">
        <v>0</v>
      </c>
    </row>
    <row r="46" spans="1:9" x14ac:dyDescent="0.25">
      <c r="A46" s="184" t="s">
        <v>112</v>
      </c>
      <c r="B46" s="184"/>
      <c r="C46" s="184"/>
      <c r="D46" s="113" t="s">
        <v>113</v>
      </c>
      <c r="E46" s="114">
        <v>14748.83</v>
      </c>
      <c r="F46" s="115">
        <v>0</v>
      </c>
      <c r="G46" s="115">
        <v>0</v>
      </c>
      <c r="H46" s="115">
        <v>0</v>
      </c>
      <c r="I46" s="116">
        <v>0</v>
      </c>
    </row>
    <row r="47" spans="1:9" x14ac:dyDescent="0.25">
      <c r="A47" s="177" t="s">
        <v>109</v>
      </c>
      <c r="B47" s="178"/>
      <c r="C47" s="179"/>
      <c r="D47" s="81" t="s">
        <v>69</v>
      </c>
      <c r="E47" s="56">
        <v>14748.83</v>
      </c>
      <c r="F47" s="57">
        <v>0</v>
      </c>
      <c r="G47" s="57">
        <v>0</v>
      </c>
      <c r="H47" s="57">
        <v>0</v>
      </c>
      <c r="I47" s="60">
        <v>0</v>
      </c>
    </row>
    <row r="48" spans="1:9" x14ac:dyDescent="0.25">
      <c r="A48" s="177">
        <v>3</v>
      </c>
      <c r="B48" s="178"/>
      <c r="C48" s="179"/>
      <c r="D48" s="81" t="s">
        <v>5</v>
      </c>
      <c r="E48" s="56">
        <v>14748.83</v>
      </c>
      <c r="F48" s="57">
        <v>0</v>
      </c>
      <c r="G48" s="57">
        <v>0</v>
      </c>
      <c r="H48" s="57">
        <v>0</v>
      </c>
      <c r="I48" s="60">
        <v>0</v>
      </c>
    </row>
    <row r="49" spans="1:9" x14ac:dyDescent="0.25">
      <c r="A49" s="177">
        <v>32</v>
      </c>
      <c r="B49" s="178"/>
      <c r="C49" s="179"/>
      <c r="D49" s="81" t="s">
        <v>71</v>
      </c>
      <c r="E49" s="56">
        <v>14748.83</v>
      </c>
      <c r="F49" s="57">
        <v>0</v>
      </c>
      <c r="G49" s="57">
        <v>0</v>
      </c>
      <c r="H49" s="57">
        <v>0</v>
      </c>
      <c r="I49" s="60">
        <v>0</v>
      </c>
    </row>
    <row r="50" spans="1:9" x14ac:dyDescent="0.25">
      <c r="A50" s="183" t="s">
        <v>114</v>
      </c>
      <c r="B50" s="184"/>
      <c r="C50" s="185"/>
      <c r="D50" s="113" t="s">
        <v>115</v>
      </c>
      <c r="E50" s="114">
        <v>0</v>
      </c>
      <c r="F50" s="115">
        <f>SUM(F51+F54)</f>
        <v>90600</v>
      </c>
      <c r="G50" s="115">
        <v>32000</v>
      </c>
      <c r="H50" s="115">
        <v>14700</v>
      </c>
      <c r="I50" s="116">
        <v>15200</v>
      </c>
    </row>
    <row r="51" spans="1:9" x14ac:dyDescent="0.25">
      <c r="A51" s="177" t="s">
        <v>103</v>
      </c>
      <c r="B51" s="178"/>
      <c r="C51" s="179"/>
      <c r="D51" s="81" t="s">
        <v>56</v>
      </c>
      <c r="E51" s="56">
        <v>0</v>
      </c>
      <c r="F51" s="57">
        <v>33200</v>
      </c>
      <c r="G51" s="57"/>
      <c r="H51" s="57">
        <v>0</v>
      </c>
      <c r="I51" s="60">
        <v>0</v>
      </c>
    </row>
    <row r="52" spans="1:9" ht="25.5" x14ac:dyDescent="0.25">
      <c r="A52" s="177">
        <v>4</v>
      </c>
      <c r="B52" s="178"/>
      <c r="C52" s="179"/>
      <c r="D52" s="81" t="s">
        <v>7</v>
      </c>
      <c r="E52" s="56">
        <v>0</v>
      </c>
      <c r="F52" s="57">
        <v>33200</v>
      </c>
      <c r="G52" s="57">
        <v>0</v>
      </c>
      <c r="H52" s="57">
        <v>0</v>
      </c>
      <c r="I52" s="60">
        <v>0</v>
      </c>
    </row>
    <row r="53" spans="1:9" ht="25.5" x14ac:dyDescent="0.25">
      <c r="A53" s="177">
        <v>42</v>
      </c>
      <c r="B53" s="178"/>
      <c r="C53" s="179"/>
      <c r="D53" s="81" t="s">
        <v>68</v>
      </c>
      <c r="E53" s="56">
        <v>0</v>
      </c>
      <c r="F53" s="57">
        <v>33200</v>
      </c>
      <c r="G53" s="57">
        <v>0</v>
      </c>
      <c r="H53" s="57">
        <v>0</v>
      </c>
      <c r="I53" s="60">
        <v>0</v>
      </c>
    </row>
    <row r="54" spans="1:9" x14ac:dyDescent="0.25">
      <c r="A54" s="177" t="s">
        <v>109</v>
      </c>
      <c r="B54" s="178"/>
      <c r="C54" s="179"/>
      <c r="D54" s="81" t="s">
        <v>69</v>
      </c>
      <c r="E54" s="56">
        <v>0</v>
      </c>
      <c r="F54" s="57">
        <f>SUM(F55+F57)</f>
        <v>57400</v>
      </c>
      <c r="G54" s="57">
        <v>32000</v>
      </c>
      <c r="H54" s="57">
        <v>14700</v>
      </c>
      <c r="I54" s="60">
        <v>15200</v>
      </c>
    </row>
    <row r="55" spans="1:9" x14ac:dyDescent="0.25">
      <c r="A55" s="177">
        <v>3</v>
      </c>
      <c r="B55" s="178"/>
      <c r="C55" s="179"/>
      <c r="D55" s="81" t="s">
        <v>5</v>
      </c>
      <c r="E55" s="56">
        <v>0</v>
      </c>
      <c r="F55" s="57">
        <v>53000</v>
      </c>
      <c r="G55" s="57">
        <v>32000</v>
      </c>
      <c r="H55" s="57">
        <v>14700</v>
      </c>
      <c r="I55" s="60">
        <v>15200</v>
      </c>
    </row>
    <row r="56" spans="1:9" x14ac:dyDescent="0.25">
      <c r="A56" s="177">
        <v>32</v>
      </c>
      <c r="B56" s="178"/>
      <c r="C56" s="179"/>
      <c r="D56" s="81" t="s">
        <v>71</v>
      </c>
      <c r="E56" s="56">
        <v>0</v>
      </c>
      <c r="F56" s="57">
        <v>53000</v>
      </c>
      <c r="G56" s="57">
        <v>32000</v>
      </c>
      <c r="H56" s="57">
        <v>14700</v>
      </c>
      <c r="I56" s="60">
        <v>15200</v>
      </c>
    </row>
    <row r="57" spans="1:9" ht="25.5" x14ac:dyDescent="0.25">
      <c r="A57" s="177">
        <v>4</v>
      </c>
      <c r="B57" s="178"/>
      <c r="C57" s="179"/>
      <c r="D57" s="81" t="s">
        <v>7</v>
      </c>
      <c r="E57" s="56">
        <v>0</v>
      </c>
      <c r="F57" s="57">
        <v>4400</v>
      </c>
      <c r="G57" s="57">
        <v>0</v>
      </c>
      <c r="H57" s="57">
        <v>0</v>
      </c>
      <c r="I57" s="60">
        <v>0</v>
      </c>
    </row>
    <row r="58" spans="1:9" ht="25.5" x14ac:dyDescent="0.25">
      <c r="A58" s="177">
        <v>42</v>
      </c>
      <c r="B58" s="178"/>
      <c r="C58" s="179"/>
      <c r="D58" s="81" t="s">
        <v>68</v>
      </c>
      <c r="E58" s="56">
        <v>0</v>
      </c>
      <c r="F58" s="57">
        <v>4400</v>
      </c>
      <c r="G58" s="57">
        <v>0</v>
      </c>
      <c r="H58" s="57">
        <v>0</v>
      </c>
      <c r="I58" s="60">
        <v>0</v>
      </c>
    </row>
    <row r="59" spans="1:9" ht="36" x14ac:dyDescent="0.25">
      <c r="A59" s="117"/>
      <c r="B59" s="118" t="s">
        <v>116</v>
      </c>
      <c r="C59" s="119"/>
      <c r="D59" s="120" t="s">
        <v>117</v>
      </c>
      <c r="E59" s="121">
        <v>0</v>
      </c>
      <c r="F59" s="125">
        <f>SUM(F60+F63)</f>
        <v>67000</v>
      </c>
      <c r="G59" s="125">
        <v>23625</v>
      </c>
      <c r="H59" s="122">
        <v>0</v>
      </c>
      <c r="I59" s="123">
        <v>0</v>
      </c>
    </row>
    <row r="60" spans="1:9" x14ac:dyDescent="0.25">
      <c r="A60" s="177" t="s">
        <v>118</v>
      </c>
      <c r="B60" s="178"/>
      <c r="C60" s="179"/>
      <c r="D60" s="81" t="s">
        <v>56</v>
      </c>
      <c r="E60" s="56">
        <v>0</v>
      </c>
      <c r="F60" s="57">
        <v>36800</v>
      </c>
      <c r="G60" s="57">
        <v>0</v>
      </c>
      <c r="H60" s="57">
        <v>0</v>
      </c>
      <c r="I60" s="60">
        <v>0</v>
      </c>
    </row>
    <row r="61" spans="1:9" x14ac:dyDescent="0.25">
      <c r="A61" s="177">
        <v>3</v>
      </c>
      <c r="B61" s="178"/>
      <c r="C61" s="179"/>
      <c r="D61" s="81" t="s">
        <v>5</v>
      </c>
      <c r="E61" s="56">
        <v>0</v>
      </c>
      <c r="F61" s="57">
        <v>36800</v>
      </c>
      <c r="G61" s="57">
        <v>0</v>
      </c>
      <c r="H61" s="57">
        <v>0</v>
      </c>
      <c r="I61" s="60">
        <v>0</v>
      </c>
    </row>
    <row r="62" spans="1:9" x14ac:dyDescent="0.25">
      <c r="A62" s="177">
        <v>32</v>
      </c>
      <c r="B62" s="178"/>
      <c r="C62" s="179"/>
      <c r="D62" s="81" t="s">
        <v>71</v>
      </c>
      <c r="E62" s="56">
        <v>0</v>
      </c>
      <c r="F62" s="57">
        <v>36800</v>
      </c>
      <c r="G62" s="57">
        <v>0</v>
      </c>
      <c r="H62" s="57">
        <v>0</v>
      </c>
      <c r="I62" s="60">
        <v>0</v>
      </c>
    </row>
    <row r="63" spans="1:9" x14ac:dyDescent="0.25">
      <c r="A63" s="177" t="s">
        <v>109</v>
      </c>
      <c r="B63" s="178"/>
      <c r="C63" s="179"/>
      <c r="D63" s="81" t="s">
        <v>69</v>
      </c>
      <c r="E63" s="56">
        <v>0</v>
      </c>
      <c r="F63" s="57">
        <v>30200</v>
      </c>
      <c r="G63" s="57">
        <v>23625</v>
      </c>
      <c r="H63" s="57">
        <v>0</v>
      </c>
      <c r="I63" s="60">
        <v>0</v>
      </c>
    </row>
    <row r="64" spans="1:9" x14ac:dyDescent="0.25">
      <c r="A64" s="177">
        <v>3</v>
      </c>
      <c r="B64" s="178"/>
      <c r="C64" s="179"/>
      <c r="D64" s="81" t="s">
        <v>5</v>
      </c>
      <c r="E64" s="56">
        <v>0</v>
      </c>
      <c r="F64" s="57">
        <v>30200</v>
      </c>
      <c r="G64" s="57">
        <v>23625</v>
      </c>
      <c r="H64" s="57">
        <v>0</v>
      </c>
      <c r="I64" s="60">
        <v>0</v>
      </c>
    </row>
    <row r="65" spans="1:9" x14ac:dyDescent="0.25">
      <c r="A65" s="186">
        <v>32</v>
      </c>
      <c r="B65" s="187"/>
      <c r="C65" s="188"/>
      <c r="D65" s="81" t="s">
        <v>71</v>
      </c>
      <c r="E65" s="56">
        <v>0</v>
      </c>
      <c r="F65" s="57">
        <v>30200</v>
      </c>
      <c r="G65" s="57">
        <v>23625</v>
      </c>
      <c r="H65" s="57">
        <v>0</v>
      </c>
      <c r="I65" s="60">
        <v>0</v>
      </c>
    </row>
    <row r="66" spans="1:9" ht="25.5" x14ac:dyDescent="0.25">
      <c r="A66" s="177" t="s">
        <v>119</v>
      </c>
      <c r="B66" s="178"/>
      <c r="C66" s="179"/>
      <c r="D66" s="81" t="s">
        <v>120</v>
      </c>
      <c r="E66" s="56">
        <v>3966.89</v>
      </c>
      <c r="F66" s="57">
        <v>102377</v>
      </c>
      <c r="G66" s="57">
        <v>311645</v>
      </c>
      <c r="H66" s="57">
        <v>375721</v>
      </c>
      <c r="I66" s="60">
        <v>79830</v>
      </c>
    </row>
    <row r="67" spans="1:9" s="45" customFormat="1" ht="25.5" x14ac:dyDescent="0.25">
      <c r="A67" s="183" t="s">
        <v>121</v>
      </c>
      <c r="B67" s="184"/>
      <c r="C67" s="185"/>
      <c r="D67" s="113" t="s">
        <v>122</v>
      </c>
      <c r="E67" s="114">
        <v>0</v>
      </c>
      <c r="F67" s="115">
        <v>0</v>
      </c>
      <c r="G67" s="115">
        <v>220000</v>
      </c>
      <c r="H67" s="115">
        <v>297991</v>
      </c>
      <c r="I67" s="116">
        <v>0</v>
      </c>
    </row>
    <row r="68" spans="1:9" x14ac:dyDescent="0.25">
      <c r="A68" s="177" t="s">
        <v>103</v>
      </c>
      <c r="B68" s="178"/>
      <c r="C68" s="179"/>
      <c r="D68" s="81" t="s">
        <v>56</v>
      </c>
      <c r="E68" s="56">
        <v>0</v>
      </c>
      <c r="F68" s="57">
        <v>0</v>
      </c>
      <c r="G68" s="57">
        <v>220000</v>
      </c>
      <c r="H68" s="57">
        <v>109291</v>
      </c>
      <c r="I68" s="60">
        <v>0</v>
      </c>
    </row>
    <row r="69" spans="1:9" x14ac:dyDescent="0.25">
      <c r="A69" s="177">
        <v>3</v>
      </c>
      <c r="B69" s="178"/>
      <c r="C69" s="179"/>
      <c r="D69" s="81" t="s">
        <v>5</v>
      </c>
      <c r="E69" s="56">
        <v>0</v>
      </c>
      <c r="F69" s="57">
        <v>0</v>
      </c>
      <c r="G69" s="57">
        <v>157000</v>
      </c>
      <c r="H69" s="57">
        <v>109291</v>
      </c>
      <c r="I69" s="60">
        <v>0</v>
      </c>
    </row>
    <row r="70" spans="1:9" x14ac:dyDescent="0.25">
      <c r="A70" s="177">
        <v>32</v>
      </c>
      <c r="B70" s="178"/>
      <c r="C70" s="179"/>
      <c r="D70" s="81" t="s">
        <v>71</v>
      </c>
      <c r="E70" s="56">
        <v>0</v>
      </c>
      <c r="F70" s="57">
        <v>0</v>
      </c>
      <c r="G70" s="57">
        <v>157000</v>
      </c>
      <c r="H70" s="57">
        <v>109291</v>
      </c>
      <c r="I70" s="60">
        <v>0</v>
      </c>
    </row>
    <row r="71" spans="1:9" ht="25.5" x14ac:dyDescent="0.25">
      <c r="A71" s="177">
        <v>4</v>
      </c>
      <c r="B71" s="178"/>
      <c r="C71" s="179"/>
      <c r="D71" s="81" t="s">
        <v>7</v>
      </c>
      <c r="E71" s="56">
        <v>0</v>
      </c>
      <c r="F71" s="57">
        <v>0</v>
      </c>
      <c r="G71" s="57">
        <v>63000</v>
      </c>
      <c r="H71" s="69">
        <v>0</v>
      </c>
      <c r="I71" s="60">
        <v>0</v>
      </c>
    </row>
    <row r="72" spans="1:9" ht="25.5" x14ac:dyDescent="0.25">
      <c r="A72" s="177">
        <v>42</v>
      </c>
      <c r="B72" s="178"/>
      <c r="C72" s="179"/>
      <c r="D72" s="81" t="s">
        <v>124</v>
      </c>
      <c r="E72" s="56">
        <v>0</v>
      </c>
      <c r="F72" s="57">
        <v>0</v>
      </c>
      <c r="G72" s="57">
        <v>63000</v>
      </c>
      <c r="H72" s="57" t="s">
        <v>141</v>
      </c>
      <c r="I72" s="60">
        <v>0</v>
      </c>
    </row>
    <row r="73" spans="1:9" x14ac:dyDescent="0.25">
      <c r="A73" s="126"/>
      <c r="B73" s="128" t="s">
        <v>135</v>
      </c>
      <c r="C73" s="127"/>
      <c r="D73" s="81" t="s">
        <v>87</v>
      </c>
      <c r="E73" s="56">
        <v>0</v>
      </c>
      <c r="F73" s="57">
        <v>0</v>
      </c>
      <c r="G73" s="57">
        <v>0</v>
      </c>
      <c r="H73" s="57">
        <v>188700</v>
      </c>
      <c r="I73" s="60">
        <v>0</v>
      </c>
    </row>
    <row r="74" spans="1:9" x14ac:dyDescent="0.25">
      <c r="A74" s="126"/>
      <c r="B74" s="128">
        <v>3</v>
      </c>
      <c r="C74" s="127"/>
      <c r="D74" s="81" t="s">
        <v>5</v>
      </c>
      <c r="E74" s="56">
        <v>0</v>
      </c>
      <c r="F74" s="57">
        <v>0</v>
      </c>
      <c r="G74" s="57">
        <v>0</v>
      </c>
      <c r="H74" s="57">
        <v>171450</v>
      </c>
      <c r="I74" s="60">
        <v>0</v>
      </c>
    </row>
    <row r="75" spans="1:9" x14ac:dyDescent="0.25">
      <c r="A75" s="126"/>
      <c r="B75" s="128">
        <v>32</v>
      </c>
      <c r="C75" s="129"/>
      <c r="D75" s="81" t="s">
        <v>15</v>
      </c>
      <c r="E75" s="56">
        <v>0</v>
      </c>
      <c r="F75" s="57">
        <v>0</v>
      </c>
      <c r="G75" s="57">
        <v>0</v>
      </c>
      <c r="H75" s="57">
        <v>171450</v>
      </c>
      <c r="I75" s="60">
        <v>0</v>
      </c>
    </row>
    <row r="76" spans="1:9" x14ac:dyDescent="0.25">
      <c r="A76" s="126"/>
      <c r="B76" s="128">
        <v>4</v>
      </c>
      <c r="C76" s="129"/>
      <c r="D76" s="81" t="s">
        <v>136</v>
      </c>
      <c r="E76" s="56">
        <v>0</v>
      </c>
      <c r="F76" s="57">
        <v>0</v>
      </c>
      <c r="G76" s="57">
        <v>0</v>
      </c>
      <c r="H76" s="57">
        <v>17250</v>
      </c>
      <c r="I76" s="60">
        <v>0</v>
      </c>
    </row>
    <row r="77" spans="1:9" ht="25.5" x14ac:dyDescent="0.25">
      <c r="A77" s="126"/>
      <c r="B77" s="128">
        <v>42</v>
      </c>
      <c r="C77" s="129"/>
      <c r="D77" s="81" t="s">
        <v>68</v>
      </c>
      <c r="E77" s="56">
        <v>0</v>
      </c>
      <c r="F77" s="57">
        <v>0</v>
      </c>
      <c r="G77" s="57">
        <v>0</v>
      </c>
      <c r="H77" s="57">
        <v>17250</v>
      </c>
      <c r="I77" s="60">
        <v>0</v>
      </c>
    </row>
    <row r="78" spans="1:9" x14ac:dyDescent="0.25">
      <c r="A78" s="183" t="s">
        <v>125</v>
      </c>
      <c r="B78" s="184"/>
      <c r="C78" s="185"/>
      <c r="D78" s="113" t="s">
        <v>130</v>
      </c>
      <c r="E78" s="114">
        <v>0</v>
      </c>
      <c r="F78" s="115">
        <v>1663</v>
      </c>
      <c r="G78" s="115">
        <v>0</v>
      </c>
      <c r="H78" s="115">
        <v>0</v>
      </c>
      <c r="I78" s="116">
        <v>0</v>
      </c>
    </row>
    <row r="79" spans="1:9" x14ac:dyDescent="0.25">
      <c r="A79" s="177" t="s">
        <v>103</v>
      </c>
      <c r="B79" s="178"/>
      <c r="C79" s="179"/>
      <c r="D79" s="81" t="s">
        <v>56</v>
      </c>
      <c r="E79" s="56">
        <v>0</v>
      </c>
      <c r="F79" s="57">
        <v>1663</v>
      </c>
      <c r="G79" s="57">
        <v>0</v>
      </c>
      <c r="H79" s="57">
        <v>0</v>
      </c>
      <c r="I79" s="60">
        <v>0</v>
      </c>
    </row>
    <row r="80" spans="1:9" x14ac:dyDescent="0.25">
      <c r="A80" s="177">
        <v>3</v>
      </c>
      <c r="B80" s="178"/>
      <c r="C80" s="179"/>
      <c r="D80" s="81" t="s">
        <v>5</v>
      </c>
      <c r="E80" s="56">
        <v>0</v>
      </c>
      <c r="F80" s="57">
        <v>1663</v>
      </c>
      <c r="G80" s="57">
        <v>0</v>
      </c>
      <c r="H80" s="57">
        <v>0</v>
      </c>
      <c r="I80" s="60">
        <v>0</v>
      </c>
    </row>
    <row r="81" spans="1:9" x14ac:dyDescent="0.25">
      <c r="A81" s="177">
        <v>32</v>
      </c>
      <c r="B81" s="178"/>
      <c r="C81" s="179"/>
      <c r="D81" s="81" t="s">
        <v>71</v>
      </c>
      <c r="E81" s="56">
        <v>0</v>
      </c>
      <c r="F81" s="57">
        <v>1663</v>
      </c>
      <c r="G81" s="57">
        <v>0</v>
      </c>
      <c r="H81" s="57">
        <v>0</v>
      </c>
      <c r="I81" s="60">
        <v>0</v>
      </c>
    </row>
    <row r="82" spans="1:9" x14ac:dyDescent="0.25">
      <c r="A82" s="183" t="s">
        <v>123</v>
      </c>
      <c r="B82" s="184"/>
      <c r="C82" s="185"/>
      <c r="D82" s="113" t="s">
        <v>126</v>
      </c>
      <c r="E82" s="114">
        <v>3966.89</v>
      </c>
      <c r="F82" s="115">
        <f>SUM(F83+F89)</f>
        <v>85446</v>
      </c>
      <c r="G82" s="115">
        <f>SUM(G83+G89)</f>
        <v>78800</v>
      </c>
      <c r="H82" s="115">
        <f>SUM(H83+H89)</f>
        <v>63800</v>
      </c>
      <c r="I82" s="116">
        <f>SUM(I83+I89)</f>
        <v>64500</v>
      </c>
    </row>
    <row r="83" spans="1:9" x14ac:dyDescent="0.25">
      <c r="A83" s="177" t="s">
        <v>103</v>
      </c>
      <c r="B83" s="178"/>
      <c r="C83" s="179"/>
      <c r="D83" s="81" t="s">
        <v>56</v>
      </c>
      <c r="E83" s="56">
        <f>SUM(E84+E87)</f>
        <v>3966.8900000000003</v>
      </c>
      <c r="F83" s="57">
        <v>22000</v>
      </c>
      <c r="G83" s="57">
        <f>SUM(G84+G87)</f>
        <v>42500</v>
      </c>
      <c r="H83" s="57">
        <f>SUM(H84)</f>
        <v>42500</v>
      </c>
      <c r="I83" s="60">
        <v>42500</v>
      </c>
    </row>
    <row r="84" spans="1:9" x14ac:dyDescent="0.25">
      <c r="A84" s="177">
        <v>3</v>
      </c>
      <c r="B84" s="178"/>
      <c r="C84" s="179"/>
      <c r="D84" s="81" t="s">
        <v>5</v>
      </c>
      <c r="E84" s="56">
        <f>SUM(E85+E86)</f>
        <v>3197.8900000000003</v>
      </c>
      <c r="F84" s="57">
        <f>SUM(F85+F86)</f>
        <v>22000</v>
      </c>
      <c r="G84" s="57">
        <f>SUM(G85+G86)</f>
        <v>42500</v>
      </c>
      <c r="H84" s="57">
        <v>42500</v>
      </c>
      <c r="I84" s="60">
        <v>42500</v>
      </c>
    </row>
    <row r="85" spans="1:9" x14ac:dyDescent="0.25">
      <c r="A85" s="177">
        <v>31</v>
      </c>
      <c r="B85" s="178"/>
      <c r="C85" s="179"/>
      <c r="D85" s="81" t="s">
        <v>6</v>
      </c>
      <c r="E85" s="56">
        <v>2833.84</v>
      </c>
      <c r="F85" s="57">
        <v>19500</v>
      </c>
      <c r="G85" s="57">
        <v>37000</v>
      </c>
      <c r="H85" s="57">
        <v>37000</v>
      </c>
      <c r="I85" s="60">
        <v>37000</v>
      </c>
    </row>
    <row r="86" spans="1:9" x14ac:dyDescent="0.25">
      <c r="A86" s="177">
        <v>32</v>
      </c>
      <c r="B86" s="178"/>
      <c r="C86" s="179"/>
      <c r="D86" s="81" t="s">
        <v>71</v>
      </c>
      <c r="E86" s="56">
        <v>364.05</v>
      </c>
      <c r="F86" s="57">
        <v>2500</v>
      </c>
      <c r="G86" s="57">
        <v>5500</v>
      </c>
      <c r="H86" s="57">
        <v>5500</v>
      </c>
      <c r="I86" s="60">
        <v>5500</v>
      </c>
    </row>
    <row r="87" spans="1:9" ht="25.5" x14ac:dyDescent="0.25">
      <c r="A87" s="177">
        <v>4</v>
      </c>
      <c r="B87" s="178"/>
      <c r="C87" s="179"/>
      <c r="D87" s="81" t="s">
        <v>7</v>
      </c>
      <c r="E87" s="56">
        <v>769</v>
      </c>
      <c r="F87" s="57">
        <v>0</v>
      </c>
      <c r="G87" s="57">
        <v>0</v>
      </c>
      <c r="H87" s="57">
        <v>0</v>
      </c>
      <c r="I87" s="60">
        <v>0</v>
      </c>
    </row>
    <row r="88" spans="1:9" ht="25.5" x14ac:dyDescent="0.25">
      <c r="A88" s="177">
        <v>42</v>
      </c>
      <c r="B88" s="178"/>
      <c r="C88" s="179"/>
      <c r="D88" s="81" t="s">
        <v>68</v>
      </c>
      <c r="E88" s="56">
        <v>769</v>
      </c>
      <c r="F88" s="57">
        <v>0</v>
      </c>
      <c r="G88" s="57">
        <v>0</v>
      </c>
      <c r="H88" s="57">
        <v>0</v>
      </c>
      <c r="I88" s="60">
        <v>0</v>
      </c>
    </row>
    <row r="89" spans="1:9" x14ac:dyDescent="0.25">
      <c r="A89" s="177" t="s">
        <v>127</v>
      </c>
      <c r="B89" s="178"/>
      <c r="C89" s="179"/>
      <c r="D89" s="81" t="s">
        <v>87</v>
      </c>
      <c r="E89" s="56">
        <v>0</v>
      </c>
      <c r="F89" s="57">
        <v>63446</v>
      </c>
      <c r="G89" s="57">
        <v>36300</v>
      </c>
      <c r="H89" s="57">
        <v>21300</v>
      </c>
      <c r="I89" s="60">
        <v>22000</v>
      </c>
    </row>
    <row r="90" spans="1:9" x14ac:dyDescent="0.25">
      <c r="A90" s="177">
        <v>3</v>
      </c>
      <c r="B90" s="178"/>
      <c r="C90" s="179"/>
      <c r="D90" s="81" t="s">
        <v>5</v>
      </c>
      <c r="E90" s="56">
        <v>0</v>
      </c>
      <c r="F90" s="57">
        <v>63446</v>
      </c>
      <c r="G90" s="57">
        <v>36300</v>
      </c>
      <c r="H90" s="57">
        <v>21300</v>
      </c>
      <c r="I90" s="60">
        <v>22000</v>
      </c>
    </row>
    <row r="91" spans="1:9" x14ac:dyDescent="0.25">
      <c r="A91" s="177">
        <v>32</v>
      </c>
      <c r="B91" s="178"/>
      <c r="C91" s="179"/>
      <c r="D91" s="81" t="s">
        <v>71</v>
      </c>
      <c r="E91" s="56">
        <v>0</v>
      </c>
      <c r="F91" s="57">
        <v>63446</v>
      </c>
      <c r="G91" s="57">
        <v>36300</v>
      </c>
      <c r="H91" s="57">
        <v>21300</v>
      </c>
      <c r="I91" s="60">
        <v>22000</v>
      </c>
    </row>
    <row r="92" spans="1:9" x14ac:dyDescent="0.25">
      <c r="A92" s="183" t="s">
        <v>128</v>
      </c>
      <c r="B92" s="184"/>
      <c r="C92" s="185"/>
      <c r="D92" s="113" t="s">
        <v>129</v>
      </c>
      <c r="E92" s="114">
        <v>0</v>
      </c>
      <c r="F92" s="115">
        <f>SUM(F93+F97)</f>
        <v>15268</v>
      </c>
      <c r="G92" s="115">
        <f>SUM(G93+G97)</f>
        <v>12845</v>
      </c>
      <c r="H92" s="115">
        <f>SUM(H93+H97)</f>
        <v>13930</v>
      </c>
      <c r="I92" s="116">
        <f>SUM(I93+I97)</f>
        <v>15330</v>
      </c>
    </row>
    <row r="93" spans="1:9" x14ac:dyDescent="0.25">
      <c r="A93" s="177" t="s">
        <v>103</v>
      </c>
      <c r="B93" s="178"/>
      <c r="C93" s="179"/>
      <c r="D93" s="81" t="s">
        <v>56</v>
      </c>
      <c r="E93" s="56">
        <v>0</v>
      </c>
      <c r="F93" s="57">
        <v>7300</v>
      </c>
      <c r="G93" s="57">
        <v>3900</v>
      </c>
      <c r="H93" s="57">
        <f>SUM(H95+H96)</f>
        <v>3330</v>
      </c>
      <c r="I93" s="60">
        <v>3680</v>
      </c>
    </row>
    <row r="94" spans="1:9" x14ac:dyDescent="0.25">
      <c r="A94" s="177">
        <v>3</v>
      </c>
      <c r="B94" s="178"/>
      <c r="C94" s="179"/>
      <c r="D94" s="81" t="s">
        <v>5</v>
      </c>
      <c r="E94" s="56">
        <v>0</v>
      </c>
      <c r="F94" s="57">
        <v>7300</v>
      </c>
      <c r="G94" s="57">
        <f>SUM(G95+G96)</f>
        <v>3900</v>
      </c>
      <c r="H94" s="57">
        <f>SUM(H96+H95)</f>
        <v>3330</v>
      </c>
      <c r="I94" s="60">
        <f>SUM(I95+I96)</f>
        <v>3680</v>
      </c>
    </row>
    <row r="95" spans="1:9" x14ac:dyDescent="0.25">
      <c r="A95" s="177">
        <v>31</v>
      </c>
      <c r="B95" s="178"/>
      <c r="C95" s="179"/>
      <c r="D95" s="81" t="s">
        <v>6</v>
      </c>
      <c r="E95" s="56">
        <v>0</v>
      </c>
      <c r="F95" s="57">
        <v>5700</v>
      </c>
      <c r="G95" s="57">
        <v>2130</v>
      </c>
      <c r="H95" s="57">
        <v>2130</v>
      </c>
      <c r="I95" s="60">
        <v>2130</v>
      </c>
    </row>
    <row r="96" spans="1:9" x14ac:dyDescent="0.25">
      <c r="A96" s="177">
        <v>32</v>
      </c>
      <c r="B96" s="178"/>
      <c r="C96" s="179"/>
      <c r="D96" s="81" t="s">
        <v>71</v>
      </c>
      <c r="E96" s="56">
        <v>0</v>
      </c>
      <c r="F96" s="57">
        <v>1600</v>
      </c>
      <c r="G96" s="57">
        <v>1770</v>
      </c>
      <c r="H96" s="57">
        <v>1200</v>
      </c>
      <c r="I96" s="60">
        <v>1550</v>
      </c>
    </row>
    <row r="97" spans="1:9" x14ac:dyDescent="0.25">
      <c r="A97" s="177" t="s">
        <v>88</v>
      </c>
      <c r="B97" s="178"/>
      <c r="C97" s="179"/>
      <c r="D97" s="81" t="s">
        <v>87</v>
      </c>
      <c r="E97" s="56">
        <v>0</v>
      </c>
      <c r="F97" s="57">
        <v>7968</v>
      </c>
      <c r="G97" s="57">
        <v>8945</v>
      </c>
      <c r="H97" s="57">
        <v>10600</v>
      </c>
      <c r="I97" s="60">
        <v>11650</v>
      </c>
    </row>
    <row r="98" spans="1:9" x14ac:dyDescent="0.25">
      <c r="A98" s="177">
        <v>3</v>
      </c>
      <c r="B98" s="178"/>
      <c r="C98" s="179"/>
      <c r="D98" s="81" t="s">
        <v>5</v>
      </c>
      <c r="E98" s="56">
        <v>0</v>
      </c>
      <c r="F98" s="57">
        <f>SUM(F99+F100)</f>
        <v>7968</v>
      </c>
      <c r="G98" s="57">
        <f>SUM(G99+G100)</f>
        <v>8945</v>
      </c>
      <c r="H98" s="57">
        <f>SUM(H99+H100)</f>
        <v>10600</v>
      </c>
      <c r="I98" s="60">
        <f>SUM(I99+I100)</f>
        <v>11650</v>
      </c>
    </row>
    <row r="99" spans="1:9" x14ac:dyDescent="0.25">
      <c r="A99" s="177">
        <v>31</v>
      </c>
      <c r="B99" s="178"/>
      <c r="C99" s="179"/>
      <c r="D99" s="81" t="s">
        <v>6</v>
      </c>
      <c r="E99" s="56">
        <v>0</v>
      </c>
      <c r="F99" s="57">
        <v>6090</v>
      </c>
      <c r="G99" s="57">
        <v>8290</v>
      </c>
      <c r="H99" s="57">
        <v>8750</v>
      </c>
      <c r="I99" s="60">
        <v>9400</v>
      </c>
    </row>
    <row r="100" spans="1:9" x14ac:dyDescent="0.25">
      <c r="A100" s="177">
        <v>32</v>
      </c>
      <c r="B100" s="178"/>
      <c r="C100" s="179"/>
      <c r="D100" s="81" t="s">
        <v>71</v>
      </c>
      <c r="E100" s="56">
        <v>0</v>
      </c>
      <c r="F100" s="57">
        <v>1878</v>
      </c>
      <c r="G100" s="57">
        <v>655</v>
      </c>
      <c r="H100" s="57">
        <v>1850</v>
      </c>
      <c r="I100" s="60">
        <v>2250</v>
      </c>
    </row>
    <row r="101" spans="1:9" x14ac:dyDescent="0.25">
      <c r="A101" s="103"/>
      <c r="B101" s="103"/>
      <c r="C101" s="103"/>
    </row>
    <row r="102" spans="1:9" x14ac:dyDescent="0.25">
      <c r="A102" s="103"/>
      <c r="B102" s="103"/>
      <c r="C102" s="103"/>
      <c r="I102" s="51"/>
    </row>
    <row r="103" spans="1:9" x14ac:dyDescent="0.25">
      <c r="A103" s="103"/>
      <c r="B103" s="103"/>
      <c r="C103" s="103"/>
    </row>
    <row r="104" spans="1:9" x14ac:dyDescent="0.25">
      <c r="A104" s="103"/>
      <c r="B104" s="103"/>
      <c r="C104" s="103"/>
    </row>
    <row r="105" spans="1:9" ht="18.75" x14ac:dyDescent="0.3">
      <c r="I105" s="52"/>
    </row>
    <row r="106" spans="1:9" ht="18.75" x14ac:dyDescent="0.3">
      <c r="C106" s="53" t="s">
        <v>131</v>
      </c>
    </row>
    <row r="107" spans="1:9" ht="18.75" x14ac:dyDescent="0.3">
      <c r="C107" s="53" t="s">
        <v>139</v>
      </c>
      <c r="D107" s="53"/>
      <c r="H107" s="51" t="s">
        <v>82</v>
      </c>
    </row>
    <row r="108" spans="1:9" ht="18.75" x14ac:dyDescent="0.3">
      <c r="C108" s="53" t="s">
        <v>140</v>
      </c>
      <c r="D108" s="53"/>
      <c r="H108" t="s">
        <v>132</v>
      </c>
    </row>
    <row r="109" spans="1:9" ht="18.75" x14ac:dyDescent="0.3">
      <c r="C109" s="53"/>
      <c r="D109" s="53"/>
    </row>
    <row r="110" spans="1:9" ht="18.75" x14ac:dyDescent="0.3">
      <c r="C110" s="53"/>
      <c r="D110" s="53"/>
    </row>
  </sheetData>
  <mergeCells count="91">
    <mergeCell ref="A15:C15"/>
    <mergeCell ref="A1:I1"/>
    <mergeCell ref="A5:C5"/>
    <mergeCell ref="A6:C6"/>
    <mergeCell ref="A7:C7"/>
    <mergeCell ref="A8:C8"/>
    <mergeCell ref="A9:C9"/>
    <mergeCell ref="A11:C11"/>
    <mergeCell ref="A12:C12"/>
    <mergeCell ref="A13:C13"/>
    <mergeCell ref="A14:C14"/>
    <mergeCell ref="A10:C10"/>
    <mergeCell ref="A16:C16"/>
    <mergeCell ref="A23:C23"/>
    <mergeCell ref="A26:C26"/>
    <mergeCell ref="A27:C27"/>
    <mergeCell ref="A34:C34"/>
    <mergeCell ref="A20:C20"/>
    <mergeCell ref="A21:C21"/>
    <mergeCell ref="A24:C24"/>
    <mergeCell ref="A25:C25"/>
    <mergeCell ref="A28:C28"/>
    <mergeCell ref="A29:C29"/>
    <mergeCell ref="A17:C17"/>
    <mergeCell ref="A18:C18"/>
    <mergeCell ref="A22:C22"/>
    <mergeCell ref="A35:C35"/>
    <mergeCell ref="A41:C41"/>
    <mergeCell ref="A37:C37"/>
    <mergeCell ref="A40:C40"/>
    <mergeCell ref="A39:C39"/>
    <mergeCell ref="A36:C36"/>
    <mergeCell ref="A42:C42"/>
    <mergeCell ref="A38:C38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60:C60"/>
    <mergeCell ref="A61:C61"/>
    <mergeCell ref="A67:C67"/>
    <mergeCell ref="A66:C66"/>
    <mergeCell ref="A68:C68"/>
    <mergeCell ref="A70:C70"/>
    <mergeCell ref="A62:C62"/>
    <mergeCell ref="A63:C63"/>
    <mergeCell ref="A64:C64"/>
    <mergeCell ref="A65:C65"/>
    <mergeCell ref="A71:C71"/>
    <mergeCell ref="A72:C72"/>
    <mergeCell ref="A69:C69"/>
    <mergeCell ref="A78:C78"/>
    <mergeCell ref="A79:C79"/>
    <mergeCell ref="A80:C80"/>
    <mergeCell ref="A81:C81"/>
    <mergeCell ref="A83:C83"/>
    <mergeCell ref="A82:C82"/>
    <mergeCell ref="A84:C84"/>
    <mergeCell ref="A85:C85"/>
    <mergeCell ref="A86:C86"/>
    <mergeCell ref="A87:C87"/>
    <mergeCell ref="A88:C88"/>
    <mergeCell ref="A89:C89"/>
    <mergeCell ref="A99:C99"/>
    <mergeCell ref="A100:C100"/>
    <mergeCell ref="A19:C19"/>
    <mergeCell ref="A30:C30"/>
    <mergeCell ref="A31:C31"/>
    <mergeCell ref="A32:C32"/>
    <mergeCell ref="A33:C33"/>
    <mergeCell ref="A94:C94"/>
    <mergeCell ref="A95:C95"/>
    <mergeCell ref="A96:C96"/>
    <mergeCell ref="A97:C97"/>
    <mergeCell ref="A98:C98"/>
    <mergeCell ref="A90:C90"/>
    <mergeCell ref="A91:C91"/>
    <mergeCell ref="A92:C92"/>
    <mergeCell ref="A93:C93"/>
  </mergeCells>
  <pageMargins left="0.7" right="0.7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6F1A-E458-4392-A8BE-D9B7712DF48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20C17-258A-4595-8252-C50715475DA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1209-8541-4D9F-B987-B3C2769C08C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388A-2ADA-4044-B646-E3BC32B348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ABE56-3144-46C6-A92F-C408CBDDEA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4B57-0732-4256-9484-68F7067C32A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0517F-BDF5-4A78-B836-0AF6FCB4E10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082D-34F1-43AA-BD30-5B5A14553A4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 </vt:lpstr>
      <vt:lpstr>List10</vt:lpstr>
      <vt:lpstr>List4</vt:lpstr>
      <vt:lpstr>List5</vt:lpstr>
      <vt:lpstr>List6</vt:lpstr>
      <vt:lpstr>List2</vt:lpstr>
      <vt:lpstr>List3</vt:lpstr>
      <vt:lpstr>List7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Lidija Petrinjak</cp:lastModifiedBy>
  <cp:lastPrinted>2024-11-27T13:39:14Z</cp:lastPrinted>
  <dcterms:created xsi:type="dcterms:W3CDTF">2022-08-12T12:51:27Z</dcterms:created>
  <dcterms:modified xsi:type="dcterms:W3CDTF">2025-01-02T11:00:28Z</dcterms:modified>
</cp:coreProperties>
</file>